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4240" windowHeight="13140" tabRatio="730" activeTab="3"/>
  </bookViews>
  <sheets>
    <sheet name="INVESTIMENTO" sheetId="7" r:id="rId1"/>
    <sheet name="CRONOGRAMA FÍSICO FINANCEIRO" sheetId="6" r:id="rId2"/>
    <sheet name="PLANILHA ANALÍTICA" sheetId="3" r:id="rId3"/>
    <sheet name="BDI DIFERENCIADO" sheetId="10" r:id="rId4"/>
  </sheets>
  <externalReferences>
    <externalReference r:id="rId5"/>
  </externalReferences>
  <definedNames>
    <definedName name="_xlnm.Print_Area" localSheetId="3">'BDI DIFERENCIADO'!$A$1:$G$33</definedName>
    <definedName name="_xlnm.Print_Area" localSheetId="1">'CRONOGRAMA FÍSICO FINANCEIRO'!$A$1:$H$39</definedName>
    <definedName name="_xlnm.Print_Area" localSheetId="0">INVESTIMENTO!$A$1:$I$14</definedName>
    <definedName name="_xlnm.Print_Area" localSheetId="2">'PLANILHA ANALÍTICA'!$A$1:$H$65</definedName>
    <definedName name="Print_Area" localSheetId="2">'PLANILHA ANALÍTICA'!$A$9:$G$64</definedName>
    <definedName name="Print_Titles" localSheetId="2">'PLANILHA ANALÍTICA'!$1:$6</definedName>
    <definedName name="_xlnm.Print_Titles" localSheetId="2">'PLANILHA ANALÍTICA'!$1:$9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6" l="1"/>
  <c r="G35" i="6"/>
  <c r="E37" i="6"/>
  <c r="E38" i="6" s="1"/>
  <c r="E35" i="6"/>
  <c r="B35" i="6"/>
  <c r="B28" i="10"/>
  <c r="C16" i="10" s="1"/>
  <c r="B18" i="10" s="1"/>
  <c r="G63" i="3" s="1"/>
  <c r="G10" i="7" l="1"/>
  <c r="G13" i="7" s="1"/>
  <c r="G38" i="6"/>
  <c r="G54" i="3" l="1"/>
  <c r="G55" i="3"/>
  <c r="G56" i="3"/>
  <c r="G53" i="3"/>
  <c r="G50" i="3"/>
  <c r="G46" i="3"/>
  <c r="G47" i="3"/>
  <c r="G44" i="3" s="1"/>
  <c r="G45" i="3"/>
  <c r="G41" i="3"/>
  <c r="G42" i="3"/>
  <c r="G39" i="3"/>
  <c r="G38" i="3"/>
  <c r="G34" i="3"/>
  <c r="G35" i="3"/>
  <c r="G33" i="3"/>
  <c r="G30" i="3"/>
  <c r="G22" i="3"/>
  <c r="G20" i="3" s="1"/>
  <c r="G23" i="3"/>
  <c r="G24" i="3"/>
  <c r="G25" i="3"/>
  <c r="G26" i="3"/>
  <c r="G27" i="3"/>
  <c r="G21" i="3"/>
  <c r="G17" i="3"/>
  <c r="G18" i="3"/>
  <c r="G16" i="3"/>
  <c r="G11" i="3"/>
  <c r="G12" i="3"/>
  <c r="G13" i="3"/>
  <c r="C25" i="6" l="1"/>
  <c r="C15" i="6"/>
  <c r="C23" i="6"/>
  <c r="G10" i="3"/>
  <c r="G15" i="3"/>
  <c r="G37" i="3"/>
  <c r="G49" i="3"/>
  <c r="G29" i="3"/>
  <c r="G32" i="3"/>
  <c r="G52" i="3"/>
  <c r="A1" i="10"/>
  <c r="C17" i="6" l="1"/>
  <c r="C27" i="6"/>
  <c r="C13" i="6"/>
  <c r="E13" i="6" s="1"/>
  <c r="C29" i="6"/>
  <c r="C19" i="6"/>
  <c r="C21" i="6"/>
  <c r="C11" i="6"/>
  <c r="B31" i="6"/>
  <c r="B29" i="6"/>
  <c r="B27" i="6"/>
  <c r="B25" i="6"/>
  <c r="B23" i="6"/>
  <c r="B21" i="6"/>
  <c r="B19" i="6"/>
  <c r="B17" i="6"/>
  <c r="B15" i="6"/>
  <c r="B13" i="6"/>
  <c r="B11" i="6"/>
  <c r="E11" i="6" l="1"/>
  <c r="D60" i="3"/>
  <c r="G60" i="3" s="1"/>
  <c r="D59" i="3"/>
  <c r="G59" i="3" s="1"/>
  <c r="G58" i="3" l="1"/>
  <c r="C63" i="3"/>
  <c r="B29" i="10"/>
  <c r="C29" i="10" s="1"/>
  <c r="D29" i="10" s="1"/>
  <c r="C31" i="6" l="1"/>
  <c r="C34" i="6" s="1"/>
  <c r="G62" i="3"/>
  <c r="A2" i="6"/>
  <c r="H9" i="7" l="1"/>
  <c r="H63" i="3"/>
  <c r="G64" i="3" s="1"/>
  <c r="H31" i="6"/>
  <c r="H23" i="6"/>
  <c r="H15" i="6"/>
  <c r="F25" i="6"/>
  <c r="F17" i="6"/>
  <c r="H29" i="6"/>
  <c r="H21" i="6"/>
  <c r="H13" i="6"/>
  <c r="F31" i="6"/>
  <c r="F23" i="6"/>
  <c r="F15" i="6"/>
  <c r="H27" i="6"/>
  <c r="H19" i="6"/>
  <c r="H11" i="6"/>
  <c r="F29" i="6"/>
  <c r="F21" i="6"/>
  <c r="H25" i="6"/>
  <c r="H17" i="6"/>
  <c r="F27" i="6"/>
  <c r="F19" i="6"/>
  <c r="F13" i="6"/>
  <c r="F11" i="6"/>
  <c r="A5" i="6"/>
  <c r="A4" i="6"/>
  <c r="A4" i="7"/>
  <c r="B7" i="10" s="1"/>
  <c r="A3" i="7"/>
  <c r="B6" i="10" s="1"/>
  <c r="H12" i="7" l="1"/>
  <c r="H10" i="7"/>
  <c r="I9" i="3"/>
  <c r="H39" i="3"/>
  <c r="H53" i="3"/>
  <c r="H35" i="3"/>
  <c r="H20" i="3"/>
  <c r="D15" i="6" s="1"/>
  <c r="H33" i="3"/>
  <c r="H45" i="3"/>
  <c r="H21" i="3"/>
  <c r="H18" i="3"/>
  <c r="H55" i="3"/>
  <c r="H11" i="3"/>
  <c r="H38" i="3"/>
  <c r="H50" i="3"/>
  <c r="H24" i="3"/>
  <c r="H27" i="3"/>
  <c r="H42" i="3"/>
  <c r="H22" i="3"/>
  <c r="H47" i="3"/>
  <c r="H44" i="3"/>
  <c r="D25" i="6" s="1"/>
  <c r="H17" i="3"/>
  <c r="H25" i="3"/>
  <c r="H13" i="3"/>
  <c r="H30" i="3"/>
  <c r="H54" i="3"/>
  <c r="H23" i="3"/>
  <c r="H46" i="3"/>
  <c r="H56" i="3"/>
  <c r="H26" i="3"/>
  <c r="H41" i="3"/>
  <c r="D23" i="6" s="1"/>
  <c r="H16" i="3"/>
  <c r="H34" i="3"/>
  <c r="H12" i="3"/>
  <c r="H49" i="3"/>
  <c r="D27" i="6" s="1"/>
  <c r="H52" i="3"/>
  <c r="D29" i="6" s="1"/>
  <c r="H37" i="3"/>
  <c r="D21" i="6" s="1"/>
  <c r="H29" i="3"/>
  <c r="D17" i="6" s="1"/>
  <c r="H15" i="3"/>
  <c r="D13" i="6" s="1"/>
  <c r="H32" i="3"/>
  <c r="D19" i="6" s="1"/>
  <c r="H10" i="3"/>
  <c r="D11" i="6" s="1"/>
  <c r="H59" i="3"/>
  <c r="H60" i="3"/>
  <c r="H58" i="3"/>
  <c r="D31" i="6" s="1"/>
  <c r="C35" i="6"/>
  <c r="C37" i="6" s="1"/>
  <c r="H13" i="7" l="1"/>
  <c r="H14" i="7" s="1"/>
  <c r="I14" i="7" s="1"/>
  <c r="I9" i="7"/>
  <c r="H8" i="7"/>
  <c r="I8" i="7" l="1"/>
</calcChain>
</file>

<file path=xl/sharedStrings.xml><?xml version="1.0" encoding="utf-8"?>
<sst xmlns="http://schemas.openxmlformats.org/spreadsheetml/2006/main" count="195" uniqueCount="158">
  <si>
    <t>REF.</t>
  </si>
  <si>
    <t>COD.</t>
  </si>
  <si>
    <t>ITEM</t>
  </si>
  <si>
    <t>DESCRIÇÃO</t>
  </si>
  <si>
    <t>UNID.</t>
  </si>
  <si>
    <t>QUANT.</t>
  </si>
  <si>
    <t>TOTAL</t>
  </si>
  <si>
    <t>01</t>
  </si>
  <si>
    <t/>
  </si>
  <si>
    <t>05</t>
  </si>
  <si>
    <t>06</t>
  </si>
  <si>
    <t>07</t>
  </si>
  <si>
    <t>08</t>
  </si>
  <si>
    <t>09</t>
  </si>
  <si>
    <t>BDI</t>
  </si>
  <si>
    <t>02</t>
  </si>
  <si>
    <t>03</t>
  </si>
  <si>
    <t>04</t>
  </si>
  <si>
    <t>CRONOGRAMA FÍSICO-FINANCEIRO</t>
  </si>
  <si>
    <t>Ítem</t>
  </si>
  <si>
    <t>Descrição dos serviços</t>
  </si>
  <si>
    <t>Total dos serviços</t>
  </si>
  <si>
    <t>TOTAL GERAL</t>
  </si>
  <si>
    <t>TOTAL ACUMULADO</t>
  </si>
  <si>
    <t>CUSTO UNIT.</t>
  </si>
  <si>
    <t>01.01</t>
  </si>
  <si>
    <t>IMPERMEABILIZAÇÃO</t>
  </si>
  <si>
    <t>%</t>
  </si>
  <si>
    <t>Valor/m²</t>
  </si>
  <si>
    <t>PLANILHA DE INVESTIMENTO</t>
  </si>
  <si>
    <t>EDIFICAÇÃO</t>
  </si>
  <si>
    <t>VALOR TOTAL DO INVESTIMENTO</t>
  </si>
  <si>
    <t>Valor dos serviços (R$)</t>
  </si>
  <si>
    <t>VALOR TOTAL - CUSTO DIRETO</t>
  </si>
  <si>
    <t>VALOR TOTAL BDI</t>
  </si>
  <si>
    <t>DEMOLIÇÕES E RETIRADAS</t>
  </si>
  <si>
    <t>CUSTO TOTAL  DO EMPREENDIMENTO</t>
  </si>
  <si>
    <t>PREÇO  TOTAL DO EMPREENDIMENTO</t>
  </si>
  <si>
    <t>BDI (IMPOSTO/ADMINISTRAÇÃO)</t>
  </si>
  <si>
    <t>CONSELHO REGIONAL DE ENFERMAGEM DE SÃO PAULO</t>
  </si>
  <si>
    <t>10</t>
  </si>
  <si>
    <t>11</t>
  </si>
  <si>
    <t>PLANILHA DE ORÇAMENTAÇÃO</t>
  </si>
  <si>
    <t>(elaborado de acordo com tabelas e fórmulas do Acórdão TCU nº 2.622/2013 - Plenário)</t>
  </si>
  <si>
    <t xml:space="preserve">PA nº </t>
  </si>
  <si>
    <t xml:space="preserve">OBJETO </t>
  </si>
  <si>
    <t>ENDEREÇO</t>
  </si>
  <si>
    <t>ITEM COMPONENTE DO BDI</t>
  </si>
  <si>
    <t>AC</t>
  </si>
  <si>
    <t>Administração Central</t>
  </si>
  <si>
    <t>R</t>
  </si>
  <si>
    <t>Riscos</t>
  </si>
  <si>
    <t>S + G</t>
  </si>
  <si>
    <t>Seguro e Garantia</t>
  </si>
  <si>
    <t>DF</t>
  </si>
  <si>
    <t>Despesas Financeiras**</t>
  </si>
  <si>
    <t>L</t>
  </si>
  <si>
    <t>Lucro</t>
  </si>
  <si>
    <t>I</t>
  </si>
  <si>
    <t>Tributos (PIS + COFINS + ISS + CPRB)</t>
  </si>
  <si>
    <t>BDI %</t>
  </si>
  <si>
    <t>FÓRMULA DO BDI</t>
  </si>
  <si>
    <t>TRIBUTO*</t>
  </si>
  <si>
    <t>ALÍQUOTA</t>
  </si>
  <si>
    <t>PIS</t>
  </si>
  <si>
    <t>COFINS</t>
  </si>
  <si>
    <t>ISS</t>
  </si>
  <si>
    <t>CPRB</t>
  </si>
  <si>
    <r>
      <t xml:space="preserve">Obs: </t>
    </r>
    <r>
      <rPr>
        <sz val="9"/>
        <color indexed="8"/>
        <rFont val="Calibri"/>
        <family val="2"/>
      </rPr>
      <t>Conforme o Acórdão nº 2.622/2013, As empresas licitantes optantes pelo Simples Nacional deverão apresentar os percentuais de ISS, PIS e COFINS discriminados na composição do BDI que sejam compatíveis com as alíquotas a que a empresa está obrigada a recolher, previstas no Anexo IV da Lei Complementar n. 123/2006, bem como que a composição de encargos sociais não inclua os gastos relativos às contribuições que essas empresas estão dispensadas de recolhimento (Sesi, Senai, Sebrae etc.), conforme dispões o art. 13, § 3º, da referida Lei Complementar.</t>
    </r>
  </si>
  <si>
    <t xml:space="preserve">ANEXO V (B) - PLANILHA RESUMO DO VALOR DE INVESTIMENTO </t>
  </si>
  <si>
    <t>Valor Proposto</t>
  </si>
  <si>
    <t xml:space="preserve">BDI </t>
  </si>
  <si>
    <t>OBRA: REFORMA DA COBERTURA DA UNIDADE EDUCAÇÃO DO CONSELHO REGIONAL DE ENFERMAGEM DE SÃO PAULO</t>
  </si>
  <si>
    <t>LOCAL : RUA DONA VERIDIANA, 298 - SANTA CECÍLIA - SÃO PAULO/SP</t>
  </si>
  <si>
    <t>MOBILIZAÇÃO</t>
  </si>
  <si>
    <t>1.1</t>
  </si>
  <si>
    <t>1.2</t>
  </si>
  <si>
    <t>1.3</t>
  </si>
  <si>
    <t>ART</t>
  </si>
  <si>
    <t xml:space="preserve">Ferramentas </t>
  </si>
  <si>
    <t xml:space="preserve">Placa de obra em chapa de aço galvanizada </t>
  </si>
  <si>
    <t>DESPESAS COM PESSOAL</t>
  </si>
  <si>
    <t>2.1</t>
  </si>
  <si>
    <t xml:space="preserve">Técnico de Segurança do trabalho </t>
  </si>
  <si>
    <t>2.2</t>
  </si>
  <si>
    <t xml:space="preserve">Engenheiro Civil de obra pleno com encargos complementares </t>
  </si>
  <si>
    <t>2.3</t>
  </si>
  <si>
    <t>Mestre de obras</t>
  </si>
  <si>
    <t>3.1</t>
  </si>
  <si>
    <t xml:space="preserve">	Retirada de sistema de para-raios instalado sobre pingadeira metálica</t>
  </si>
  <si>
    <t>3.2</t>
  </si>
  <si>
    <t>Retirada de toda pingadeira metálica sem reaproveitamento</t>
  </si>
  <si>
    <t>3.3</t>
  </si>
  <si>
    <t>Retirada de toda calha metálica sem reaproveitamento</t>
  </si>
  <si>
    <t>3.4</t>
  </si>
  <si>
    <t>Retirada de todo o telhado, incluindo os acessórios, sem reaproveitamento</t>
  </si>
  <si>
    <t>3.5</t>
  </si>
  <si>
    <t xml:space="preserve">Retirada de todo rufo </t>
  </si>
  <si>
    <t>3.6</t>
  </si>
  <si>
    <t xml:space="preserve">Demolição de revestimento com argamassa de pisos </t>
  </si>
  <si>
    <t>3.7</t>
  </si>
  <si>
    <t xml:space="preserve">Retirar toda o revestimento da parede até uma altura de 40cm a partir da cota do piso acabado </t>
  </si>
  <si>
    <t xml:space="preserve">REGULARIZAÇÃO DE SUPERFÍCIES  </t>
  </si>
  <si>
    <t>4.1</t>
  </si>
  <si>
    <t xml:space="preserve">Contra piso com argamassa de cimento e areia, traço 1:3 com caimento de 1%,  sobre a base de pavimentação, com finalidade de corrigir irregularidades e nivelar a superfície </t>
  </si>
  <si>
    <t>5.1</t>
  </si>
  <si>
    <t>Impermeabilização de superfície com manta asfáltica, uma camada, inclusive aplicação de primer asfáltico, e=3mm</t>
  </si>
  <si>
    <t>5.2</t>
  </si>
  <si>
    <t>Aplicar manta asfáltica polimérica de 4,0 mm de espessura, estruturada com véu de poliéster de fio não tecido ( fornecimento do material e colocação )</t>
  </si>
  <si>
    <t>5.3</t>
  </si>
  <si>
    <t>Impermeabilização  entorno dos reservatórios - manta líquida Viaplus</t>
  </si>
  <si>
    <t xml:space="preserve">PROTEÇÃO MECÂNICA </t>
  </si>
  <si>
    <t>6.1</t>
  </si>
  <si>
    <t>Lançamento de argamassa com traço 1:3 de cimento e areia com acabamento desempenado e tela galv. Estendendo-se até a altura do rodapé</t>
  </si>
  <si>
    <t>6.2</t>
  </si>
  <si>
    <t xml:space="preserve">Tratamento de junta de dilatação com manta asfáltica aderida com maçarico </t>
  </si>
  <si>
    <t xml:space="preserve">ISOLAMENTO TÉRMICO </t>
  </si>
  <si>
    <t>7.1</t>
  </si>
  <si>
    <t>Isolamento térmico com poliestireno expandido e=50mm</t>
  </si>
  <si>
    <t>PINTURA DAS PAREDES</t>
  </si>
  <si>
    <t>8.1</t>
  </si>
  <si>
    <t>Massa única, para recebimento de pintura, em argamassa traço 1:2:8 até uma altura de 40cm a partir da cota do piso acabado</t>
  </si>
  <si>
    <t>8.2</t>
  </si>
  <si>
    <t>Execução de textura nas paredes</t>
  </si>
  <si>
    <t>8.3</t>
  </si>
  <si>
    <t>Execução de pintura nas paredes</t>
  </si>
  <si>
    <t>TUBULAÇÃO</t>
  </si>
  <si>
    <t>9.1</t>
  </si>
  <si>
    <t>Tuno pvc dn 100mm para drenagem - fornecimento e instalação</t>
  </si>
  <si>
    <t>COBERTURA</t>
  </si>
  <si>
    <t>10.1</t>
  </si>
  <si>
    <t>Telhamento com telha metálica termoacústica e= 30mm, com até 2 águas, incluso içamento</t>
  </si>
  <si>
    <t>10.2</t>
  </si>
  <si>
    <t xml:space="preserve">Instalação de rufos e cumeeiras sem pintura no corte 60 - chapa n°26  galvanizado, incluso transporte </t>
  </si>
  <si>
    <t>10.3</t>
  </si>
  <si>
    <t>Instalação de calha n24 com desenvolvimento de 100cm e pintura neodrow</t>
  </si>
  <si>
    <t>10.4</t>
  </si>
  <si>
    <t xml:space="preserve">Instalação de pingadeira metálica </t>
  </si>
  <si>
    <t>LIMPEZA, SERVIÇOS FINAIS E DESMOBILIZAÇÃO</t>
  </si>
  <si>
    <t>11.1</t>
  </si>
  <si>
    <t>Remoção de entulho com caçamba metálica, inclusive carga manual e descarga em bota-fora</t>
  </si>
  <si>
    <t>11.2</t>
  </si>
  <si>
    <t xml:space="preserve">Limpeza permanente </t>
  </si>
  <si>
    <t>VB</t>
  </si>
  <si>
    <t>M²</t>
  </si>
  <si>
    <t>H</t>
  </si>
  <si>
    <t>M</t>
  </si>
  <si>
    <t>m</t>
  </si>
  <si>
    <t>M3</t>
  </si>
  <si>
    <t>M2</t>
  </si>
  <si>
    <t>3004/2019</t>
  </si>
  <si>
    <t>% (do total)</t>
  </si>
  <si>
    <t>1ª Quinzena</t>
  </si>
  <si>
    <t>2ª Quinzena</t>
  </si>
  <si>
    <t>COMPOSIÇÃO DO BDI DIFERENCIADO</t>
  </si>
  <si>
    <t>Valor (R$)</t>
  </si>
  <si>
    <t>PA 3004/2019 - ANEXO V</t>
  </si>
  <si>
    <t>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</si>
</sst>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0"/>
      <name val="Calibri"/>
      <family val="2"/>
      <scheme val="minor"/>
    </font>
    <font>
      <b/>
      <sz val="10"/>
      <name val="Verdana"/>
      <family val="2"/>
    </font>
    <font>
      <sz val="10"/>
      <color indexed="10"/>
      <name val="Verdan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  "/>
    </font>
    <font>
      <b/>
      <sz val="10"/>
      <name val="Calibri  "/>
    </font>
    <font>
      <sz val="10"/>
      <name val="Calibri  "/>
    </font>
    <font>
      <sz val="9"/>
      <name val="Calibri  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386">
    <xf numFmtId="0" fontId="0" fillId="0" borderId="0" xfId="0"/>
    <xf numFmtId="0" fontId="5" fillId="0" borderId="3" xfId="0" quotePrefix="1" applyFont="1" applyFill="1" applyBorder="1" applyAlignment="1">
      <alignment horizontal="center" wrapText="1"/>
    </xf>
    <xf numFmtId="43" fontId="5" fillId="0" borderId="3" xfId="2" quotePrefix="1" applyFont="1" applyFill="1" applyBorder="1" applyAlignment="1">
      <alignment wrapText="1"/>
    </xf>
    <xf numFmtId="43" fontId="7" fillId="5" borderId="0" xfId="2" applyFont="1" applyFill="1" applyBorder="1" applyAlignment="1"/>
    <xf numFmtId="0" fontId="7" fillId="5" borderId="0" xfId="0" applyFont="1" applyFill="1" applyBorder="1" applyAlignment="1">
      <alignment vertical="center"/>
    </xf>
    <xf numFmtId="0" fontId="4" fillId="0" borderId="3" xfId="0" quotePrefix="1" applyFont="1" applyFill="1" applyBorder="1" applyAlignment="1">
      <alignment horizontal="center" wrapText="1"/>
    </xf>
    <xf numFmtId="43" fontId="5" fillId="0" borderId="3" xfId="2" quotePrefix="1" applyFont="1" applyFill="1" applyBorder="1" applyAlignment="1"/>
    <xf numFmtId="49" fontId="4" fillId="0" borderId="3" xfId="2" applyNumberFormat="1" applyFont="1" applyFill="1" applyBorder="1" applyAlignment="1" applyProtection="1">
      <alignment horizontal="left"/>
      <protection locked="0"/>
    </xf>
    <xf numFmtId="43" fontId="4" fillId="0" borderId="3" xfId="2" applyFont="1" applyFill="1" applyBorder="1" applyAlignment="1" applyProtection="1">
      <alignment horizontal="right"/>
      <protection locked="0"/>
    </xf>
    <xf numFmtId="0" fontId="5" fillId="0" borderId="3" xfId="0" quotePrefix="1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left"/>
    </xf>
    <xf numFmtId="4" fontId="5" fillId="0" borderId="3" xfId="0" applyNumberFormat="1" applyFont="1" applyFill="1" applyBorder="1"/>
    <xf numFmtId="49" fontId="4" fillId="0" borderId="5" xfId="2" applyNumberFormat="1" applyFont="1" applyFill="1" applyBorder="1" applyProtection="1">
      <protection locked="0"/>
    </xf>
    <xf numFmtId="43" fontId="4" fillId="0" borderId="3" xfId="2" applyFont="1" applyFill="1" applyBorder="1" applyAlignment="1"/>
    <xf numFmtId="49" fontId="4" fillId="0" borderId="5" xfId="0" applyNumberFormat="1" applyFont="1" applyFill="1" applyBorder="1" applyProtection="1">
      <protection locked="0"/>
    </xf>
    <xf numFmtId="49" fontId="11" fillId="0" borderId="5" xfId="2" applyNumberFormat="1" applyFont="1" applyFill="1" applyBorder="1" applyProtection="1">
      <protection locked="0"/>
    </xf>
    <xf numFmtId="49" fontId="11" fillId="0" borderId="3" xfId="2" applyNumberFormat="1" applyFont="1" applyFill="1" applyBorder="1" applyAlignment="1" applyProtection="1">
      <alignment horizontal="left"/>
      <protection locked="0"/>
    </xf>
    <xf numFmtId="43" fontId="11" fillId="0" borderId="3" xfId="2" applyFont="1" applyFill="1" applyBorder="1" applyAlignment="1" applyProtection="1">
      <protection locked="0"/>
    </xf>
    <xf numFmtId="43" fontId="11" fillId="0" borderId="3" xfId="2" applyFont="1" applyFill="1" applyBorder="1" applyProtection="1">
      <protection locked="0"/>
    </xf>
    <xf numFmtId="49" fontId="4" fillId="5" borderId="8" xfId="2" quotePrefix="1" applyNumberFormat="1" applyFont="1" applyFill="1" applyBorder="1"/>
    <xf numFmtId="43" fontId="11" fillId="5" borderId="9" xfId="2" applyFont="1" applyFill="1" applyBorder="1" applyAlignment="1">
      <alignment wrapText="1"/>
    </xf>
    <xf numFmtId="0" fontId="11" fillId="5" borderId="9" xfId="0" quotePrefix="1" applyFont="1" applyFill="1" applyBorder="1" applyAlignment="1">
      <alignment horizontal="center"/>
    </xf>
    <xf numFmtId="43" fontId="4" fillId="5" borderId="9" xfId="2" applyFont="1" applyFill="1" applyBorder="1" applyAlignment="1">
      <alignment horizontal="right"/>
    </xf>
    <xf numFmtId="43" fontId="4" fillId="5" borderId="9" xfId="2" applyFont="1" applyFill="1" applyBorder="1" applyAlignment="1"/>
    <xf numFmtId="43" fontId="5" fillId="4" borderId="3" xfId="2" quotePrefix="1" applyFont="1" applyFill="1" applyBorder="1" applyAlignment="1">
      <alignment wrapText="1"/>
    </xf>
    <xf numFmtId="43" fontId="11" fillId="4" borderId="3" xfId="2" applyFont="1" applyFill="1" applyBorder="1" applyAlignment="1"/>
    <xf numFmtId="49" fontId="11" fillId="4" borderId="5" xfId="2" applyNumberFormat="1" applyFont="1" applyFill="1" applyBorder="1" applyProtection="1">
      <protection locked="0"/>
    </xf>
    <xf numFmtId="49" fontId="4" fillId="5" borderId="9" xfId="2" quotePrefix="1" applyNumberFormat="1" applyFont="1" applyFill="1" applyBorder="1" applyAlignment="1">
      <alignment horizontal="left"/>
    </xf>
    <xf numFmtId="43" fontId="4" fillId="5" borderId="9" xfId="2" quotePrefix="1" applyFont="1" applyFill="1" applyBorder="1"/>
    <xf numFmtId="43" fontId="11" fillId="5" borderId="9" xfId="2" applyFont="1" applyFill="1" applyBorder="1" applyAlignment="1"/>
    <xf numFmtId="164" fontId="11" fillId="4" borderId="4" xfId="1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43" fontId="11" fillId="2" borderId="3" xfId="2" applyFont="1" applyFill="1" applyBorder="1" applyAlignment="1">
      <alignment wrapText="1"/>
    </xf>
    <xf numFmtId="43" fontId="4" fillId="0" borderId="3" xfId="2" applyFont="1" applyFill="1" applyBorder="1" applyAlignment="1">
      <alignment wrapText="1"/>
    </xf>
    <xf numFmtId="0" fontId="11" fillId="5" borderId="0" xfId="0" applyFont="1" applyFill="1" applyBorder="1" applyAlignment="1">
      <alignment horizontal="left" vertical="top"/>
    </xf>
    <xf numFmtId="0" fontId="11" fillId="5" borderId="0" xfId="0" applyFont="1" applyFill="1" applyBorder="1" applyAlignment="1">
      <alignment horizontal="right" vertical="top"/>
    </xf>
    <xf numFmtId="49" fontId="11" fillId="0" borderId="20" xfId="2" applyNumberFormat="1" applyFont="1" applyFill="1" applyBorder="1" applyAlignment="1">
      <alignment horizontal="center"/>
    </xf>
    <xf numFmtId="49" fontId="11" fillId="0" borderId="11" xfId="2" applyNumberFormat="1" applyFont="1" applyFill="1" applyBorder="1" applyAlignment="1">
      <alignment horizontal="center"/>
    </xf>
    <xf numFmtId="43" fontId="11" fillId="0" borderId="11" xfId="2" applyFont="1" applyFill="1" applyBorder="1" applyAlignment="1">
      <alignment horizontal="center"/>
    </xf>
    <xf numFmtId="43" fontId="11" fillId="0" borderId="11" xfId="2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left"/>
    </xf>
    <xf numFmtId="0" fontId="5" fillId="4" borderId="3" xfId="0" quotePrefix="1" applyFont="1" applyFill="1" applyBorder="1" applyAlignment="1">
      <alignment wrapText="1"/>
    </xf>
    <xf numFmtId="0" fontId="12" fillId="4" borderId="3" xfId="0" quotePrefix="1" applyFont="1" applyFill="1" applyBorder="1" applyAlignment="1">
      <alignment wrapText="1"/>
    </xf>
    <xf numFmtId="0" fontId="5" fillId="4" borderId="3" xfId="0" quotePrefix="1" applyFont="1" applyFill="1" applyBorder="1" applyAlignment="1">
      <alignment horizontal="center" wrapText="1"/>
    </xf>
    <xf numFmtId="4" fontId="5" fillId="4" borderId="3" xfId="0" applyNumberFormat="1" applyFont="1" applyFill="1" applyBorder="1"/>
    <xf numFmtId="43" fontId="7" fillId="5" borderId="0" xfId="2" applyFont="1" applyFill="1" applyBorder="1" applyAlignment="1">
      <alignment wrapText="1"/>
    </xf>
    <xf numFmtId="0" fontId="7" fillId="5" borderId="0" xfId="0" applyFont="1" applyFill="1" applyBorder="1" applyAlignment="1">
      <alignment vertical="center" wrapText="1"/>
    </xf>
    <xf numFmtId="49" fontId="4" fillId="5" borderId="15" xfId="2" applyNumberFormat="1" applyFont="1" applyFill="1" applyBorder="1"/>
    <xf numFmtId="49" fontId="4" fillId="5" borderId="1" xfId="2" applyNumberFormat="1" applyFont="1" applyFill="1" applyBorder="1" applyAlignment="1">
      <alignment horizontal="left"/>
    </xf>
    <xf numFmtId="43" fontId="4" fillId="5" borderId="1" xfId="2" applyFont="1" applyFill="1" applyBorder="1"/>
    <xf numFmtId="43" fontId="11" fillId="5" borderId="1" xfId="2" applyFont="1" applyFill="1" applyBorder="1" applyAlignment="1">
      <alignment horizontal="left" vertical="center" wrapText="1"/>
    </xf>
    <xf numFmtId="43" fontId="4" fillId="5" borderId="1" xfId="2" applyFont="1" applyFill="1" applyBorder="1" applyAlignment="1">
      <alignment horizontal="center"/>
    </xf>
    <xf numFmtId="43" fontId="4" fillId="5" borderId="1" xfId="2" applyFont="1" applyFill="1" applyBorder="1" applyAlignment="1">
      <alignment horizontal="right"/>
    </xf>
    <xf numFmtId="43" fontId="4" fillId="5" borderId="1" xfId="2" applyFont="1" applyFill="1" applyBorder="1" applyAlignment="1"/>
    <xf numFmtId="0" fontId="12" fillId="5" borderId="16" xfId="0" applyFont="1" applyFill="1" applyBorder="1" applyAlignment="1">
      <alignment horizontal="right"/>
    </xf>
    <xf numFmtId="43" fontId="7" fillId="5" borderId="28" xfId="2" applyFont="1" applyFill="1" applyBorder="1" applyAlignment="1"/>
    <xf numFmtId="0" fontId="8" fillId="5" borderId="25" xfId="0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49" fontId="4" fillId="4" borderId="5" xfId="0" applyNumberFormat="1" applyFont="1" applyFill="1" applyBorder="1" applyProtection="1">
      <protection locked="0"/>
    </xf>
    <xf numFmtId="43" fontId="12" fillId="4" borderId="3" xfId="2" quotePrefix="1" applyFont="1" applyFill="1" applyBorder="1" applyAlignment="1">
      <alignment wrapText="1"/>
    </xf>
    <xf numFmtId="43" fontId="0" fillId="0" borderId="0" xfId="0" applyNumberFormat="1"/>
    <xf numFmtId="164" fontId="11" fillId="5" borderId="10" xfId="1" applyNumberFormat="1" applyFont="1" applyFill="1" applyBorder="1" applyAlignment="1">
      <alignment horizontal="right"/>
    </xf>
    <xf numFmtId="10" fontId="12" fillId="0" borderId="0" xfId="0" applyNumberFormat="1" applyFont="1" applyBorder="1"/>
    <xf numFmtId="4" fontId="11" fillId="4" borderId="3" xfId="0" applyNumberFormat="1" applyFont="1" applyFill="1" applyBorder="1"/>
    <xf numFmtId="2" fontId="11" fillId="5" borderId="0" xfId="0" applyNumberFormat="1" applyFont="1" applyFill="1" applyBorder="1" applyAlignment="1">
      <alignment horizontal="left" vertical="top"/>
    </xf>
    <xf numFmtId="43" fontId="11" fillId="5" borderId="0" xfId="0" applyNumberFormat="1" applyFont="1" applyFill="1" applyBorder="1" applyAlignment="1">
      <alignment horizontal="left" vertical="center"/>
    </xf>
    <xf numFmtId="43" fontId="14" fillId="5" borderId="27" xfId="2" applyFont="1" applyFill="1" applyBorder="1" applyAlignment="1">
      <alignment horizontal="left"/>
    </xf>
    <xf numFmtId="0" fontId="15" fillId="0" borderId="0" xfId="0" applyFont="1" applyFill="1"/>
    <xf numFmtId="0" fontId="15" fillId="0" borderId="0" xfId="0" applyFont="1"/>
    <xf numFmtId="43" fontId="16" fillId="5" borderId="28" xfId="2" applyFont="1" applyFill="1" applyBorder="1" applyAlignment="1">
      <alignment horizontal="center"/>
    </xf>
    <xf numFmtId="43" fontId="14" fillId="5" borderId="25" xfId="2" applyFont="1" applyFill="1" applyBorder="1" applyAlignment="1"/>
    <xf numFmtId="43" fontId="14" fillId="5" borderId="0" xfId="2" applyFont="1" applyFill="1" applyBorder="1" applyAlignment="1"/>
    <xf numFmtId="43" fontId="14" fillId="5" borderId="0" xfId="2" applyFont="1" applyFill="1" applyBorder="1" applyAlignment="1">
      <alignment wrapText="1"/>
    </xf>
    <xf numFmtId="43" fontId="14" fillId="5" borderId="28" xfId="2" applyFont="1" applyFill="1" applyBorder="1" applyAlignment="1"/>
    <xf numFmtId="0" fontId="14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 wrapText="1"/>
    </xf>
    <xf numFmtId="0" fontId="14" fillId="5" borderId="28" xfId="0" applyFont="1" applyFill="1" applyBorder="1" applyAlignment="1">
      <alignment vertical="center"/>
    </xf>
    <xf numFmtId="0" fontId="15" fillId="0" borderId="0" xfId="0" applyFont="1" applyBorder="1"/>
    <xf numFmtId="0" fontId="15" fillId="0" borderId="14" xfId="0" applyFont="1" applyBorder="1"/>
    <xf numFmtId="0" fontId="17" fillId="0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8" fillId="5" borderId="0" xfId="0" applyFont="1" applyFill="1" applyBorder="1" applyAlignment="1">
      <alignment horizontal="right" vertical="top"/>
    </xf>
    <xf numFmtId="2" fontId="18" fillId="5" borderId="0" xfId="0" applyNumberFormat="1" applyFont="1" applyFill="1" applyBorder="1" applyAlignment="1">
      <alignment horizontal="left" vertical="top"/>
    </xf>
    <xf numFmtId="43" fontId="18" fillId="5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/>
    <xf numFmtId="0" fontId="20" fillId="0" borderId="0" xfId="0" applyFont="1" applyFill="1"/>
    <xf numFmtId="43" fontId="18" fillId="7" borderId="36" xfId="2" applyFont="1" applyFill="1" applyBorder="1" applyAlignment="1">
      <alignment horizontal="center"/>
    </xf>
    <xf numFmtId="43" fontId="18" fillId="7" borderId="37" xfId="2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43" fontId="25" fillId="0" borderId="3" xfId="2" quotePrefix="1" applyFont="1" applyFill="1" applyBorder="1" applyAlignment="1">
      <alignment vertical="center" wrapText="1"/>
    </xf>
    <xf numFmtId="43" fontId="22" fillId="0" borderId="3" xfId="2" quotePrefix="1" applyFont="1" applyFill="1" applyBorder="1" applyAlignment="1">
      <alignment horizontal="right" vertical="center"/>
    </xf>
    <xf numFmtId="43" fontId="18" fillId="0" borderId="3" xfId="2" applyFont="1" applyFill="1" applyBorder="1" applyAlignment="1" applyProtection="1">
      <alignment vertical="center"/>
      <protection locked="0"/>
    </xf>
    <xf numFmtId="0" fontId="24" fillId="0" borderId="0" xfId="0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4" fontId="20" fillId="0" borderId="0" xfId="0" applyNumberFormat="1" applyFont="1" applyFill="1" applyAlignment="1">
      <alignment vertical="center"/>
    </xf>
    <xf numFmtId="0" fontId="25" fillId="0" borderId="3" xfId="0" quotePrefix="1" applyFont="1" applyFill="1" applyBorder="1" applyAlignment="1">
      <alignment horizontal="center" vertical="center" wrapText="1"/>
    </xf>
    <xf numFmtId="43" fontId="25" fillId="0" borderId="3" xfId="2" quotePrefix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0" fontId="25" fillId="0" borderId="3" xfId="0" quotePrefix="1" applyFont="1" applyFill="1" applyBorder="1" applyAlignment="1">
      <alignment vertical="center" wrapText="1"/>
    </xf>
    <xf numFmtId="4" fontId="22" fillId="0" borderId="3" xfId="0" applyNumberFormat="1" applyFont="1" applyFill="1" applyBorder="1" applyAlignment="1">
      <alignment vertical="center"/>
    </xf>
    <xf numFmtId="4" fontId="25" fillId="0" borderId="3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43" fontId="18" fillId="4" borderId="3" xfId="2" applyFont="1" applyFill="1" applyBorder="1" applyAlignment="1" applyProtection="1">
      <alignment horizontal="right" vertical="center"/>
      <protection locked="0"/>
    </xf>
    <xf numFmtId="43" fontId="23" fillId="4" borderId="3" xfId="2" applyFont="1" applyFill="1" applyBorder="1" applyAlignment="1" applyProtection="1">
      <alignment vertical="center"/>
      <protection locked="0"/>
    </xf>
    <xf numFmtId="43" fontId="18" fillId="4" borderId="3" xfId="2" applyFont="1" applyFill="1" applyBorder="1" applyAlignment="1">
      <alignment vertical="center"/>
    </xf>
    <xf numFmtId="164" fontId="18" fillId="4" borderId="4" xfId="1" applyNumberFormat="1" applyFont="1" applyFill="1" applyBorder="1" applyAlignment="1">
      <alignment horizontal="right" vertical="center"/>
    </xf>
    <xf numFmtId="43" fontId="25" fillId="0" borderId="3" xfId="2" quotePrefix="1" applyFont="1" applyFill="1" applyBorder="1" applyAlignment="1">
      <alignment vertical="center"/>
    </xf>
    <xf numFmtId="43" fontId="18" fillId="2" borderId="3" xfId="2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9" fontId="22" fillId="0" borderId="5" xfId="0" applyNumberFormat="1" applyFont="1" applyFill="1" applyBorder="1" applyAlignment="1" applyProtection="1">
      <alignment vertical="center"/>
      <protection locked="0"/>
    </xf>
    <xf numFmtId="0" fontId="22" fillId="0" borderId="4" xfId="0" applyFont="1" applyFill="1" applyBorder="1" applyAlignment="1">
      <alignment horizontal="right" vertical="center"/>
    </xf>
    <xf numFmtId="49" fontId="18" fillId="2" borderId="5" xfId="2" applyNumberFormat="1" applyFont="1" applyFill="1" applyBorder="1" applyAlignment="1">
      <alignment vertical="center"/>
    </xf>
    <xf numFmtId="43" fontId="18" fillId="2" borderId="3" xfId="2" applyFont="1" applyFill="1" applyBorder="1" applyAlignment="1" applyProtection="1">
      <alignment vertical="center" wrapText="1"/>
      <protection locked="0"/>
    </xf>
    <xf numFmtId="0" fontId="18" fillId="2" borderId="3" xfId="0" applyFont="1" applyFill="1" applyBorder="1" applyAlignment="1">
      <alignment horizontal="center" vertical="center"/>
    </xf>
    <xf numFmtId="43" fontId="18" fillId="2" borderId="3" xfId="2" applyFont="1" applyFill="1" applyBorder="1" applyAlignment="1">
      <alignment horizontal="right" vertical="center"/>
    </xf>
    <xf numFmtId="49" fontId="22" fillId="3" borderId="5" xfId="2" quotePrefix="1" applyNumberFormat="1" applyFont="1" applyFill="1" applyBorder="1" applyAlignment="1">
      <alignment vertical="center"/>
    </xf>
    <xf numFmtId="43" fontId="18" fillId="3" borderId="3" xfId="2" applyFont="1" applyFill="1" applyBorder="1" applyAlignment="1">
      <alignment vertical="center" wrapText="1"/>
    </xf>
    <xf numFmtId="10" fontId="18" fillId="0" borderId="3" xfId="1" quotePrefix="1" applyNumberFormat="1" applyFont="1" applyFill="1" applyBorder="1" applyAlignment="1">
      <alignment horizontal="center" vertical="center"/>
    </xf>
    <xf numFmtId="43" fontId="22" fillId="3" borderId="3" xfId="2" applyFont="1" applyFill="1" applyBorder="1" applyAlignment="1">
      <alignment horizontal="right" vertical="center"/>
    </xf>
    <xf numFmtId="43" fontId="22" fillId="3" borderId="3" xfId="2" applyFont="1" applyFill="1" applyBorder="1" applyAlignment="1">
      <alignment vertical="center"/>
    </xf>
    <xf numFmtId="49" fontId="22" fillId="5" borderId="8" xfId="2" quotePrefix="1" applyNumberFormat="1" applyFont="1" applyFill="1" applyBorder="1" applyAlignment="1">
      <alignment vertical="center"/>
    </xf>
    <xf numFmtId="43" fontId="18" fillId="5" borderId="9" xfId="2" applyFont="1" applyFill="1" applyBorder="1" applyAlignment="1">
      <alignment vertical="center" wrapText="1"/>
    </xf>
    <xf numFmtId="0" fontId="18" fillId="5" borderId="9" xfId="0" quotePrefix="1" applyFont="1" applyFill="1" applyBorder="1" applyAlignment="1">
      <alignment horizontal="center" vertical="center"/>
    </xf>
    <xf numFmtId="43" fontId="22" fillId="5" borderId="9" xfId="2" applyFont="1" applyFill="1" applyBorder="1" applyAlignment="1">
      <alignment horizontal="right" vertical="center"/>
    </xf>
    <xf numFmtId="43" fontId="22" fillId="5" borderId="9" xfId="2" applyFont="1" applyFill="1" applyBorder="1" applyAlignment="1">
      <alignment vertical="center"/>
    </xf>
    <xf numFmtId="43" fontId="18" fillId="5" borderId="9" xfId="2" applyFont="1" applyFill="1" applyBorder="1" applyAlignment="1">
      <alignment vertical="center"/>
    </xf>
    <xf numFmtId="0" fontId="18" fillId="5" borderId="10" xfId="0" applyFont="1" applyFill="1" applyBorder="1" applyAlignment="1">
      <alignment horizontal="right" vertical="center"/>
    </xf>
    <xf numFmtId="0" fontId="15" fillId="0" borderId="0" xfId="0" applyNumberFormat="1" applyFont="1" applyFill="1"/>
    <xf numFmtId="49" fontId="25" fillId="0" borderId="25" xfId="2" applyNumberFormat="1" applyFont="1" applyFill="1" applyBorder="1" applyAlignment="1"/>
    <xf numFmtId="49" fontId="25" fillId="0" borderId="0" xfId="2" applyNumberFormat="1" applyFont="1" applyFill="1" applyBorder="1" applyAlignment="1"/>
    <xf numFmtId="49" fontId="25" fillId="0" borderId="0" xfId="2" applyNumberFormat="1" applyFont="1"/>
    <xf numFmtId="43" fontId="25" fillId="0" borderId="0" xfId="2" applyFont="1" applyAlignment="1">
      <alignment wrapText="1"/>
    </xf>
    <xf numFmtId="43" fontId="25" fillId="0" borderId="0" xfId="0" applyNumberFormat="1" applyFont="1" applyAlignment="1">
      <alignment horizontal="center"/>
    </xf>
    <xf numFmtId="43" fontId="25" fillId="0" borderId="0" xfId="2" applyFont="1" applyAlignment="1">
      <alignment horizontal="right"/>
    </xf>
    <xf numFmtId="43" fontId="25" fillId="0" borderId="0" xfId="2" applyFont="1" applyAlignment="1"/>
    <xf numFmtId="0" fontId="18" fillId="0" borderId="0" xfId="0" applyFont="1" applyFill="1" applyAlignment="1">
      <alignment horizontal="right"/>
    </xf>
    <xf numFmtId="0" fontId="25" fillId="0" borderId="0" xfId="0" applyFont="1" applyAlignment="1">
      <alignment horizontal="center"/>
    </xf>
    <xf numFmtId="43" fontId="27" fillId="5" borderId="26" xfId="2" applyFont="1" applyFill="1" applyBorder="1" applyAlignment="1">
      <alignment horizontal="center"/>
    </xf>
    <xf numFmtId="43" fontId="28" fillId="5" borderId="0" xfId="2" applyFont="1" applyFill="1" applyBorder="1" applyAlignment="1"/>
    <xf numFmtId="0" fontId="29" fillId="0" borderId="0" xfId="0" applyFont="1"/>
    <xf numFmtId="43" fontId="30" fillId="5" borderId="0" xfId="2" applyFont="1" applyFill="1" applyBorder="1" applyAlignment="1">
      <alignment horizontal="center"/>
    </xf>
    <xf numFmtId="43" fontId="28" fillId="5" borderId="25" xfId="2" applyFont="1" applyFill="1" applyBorder="1" applyAlignment="1"/>
    <xf numFmtId="0" fontId="31" fillId="5" borderId="25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 wrapText="1"/>
    </xf>
    <xf numFmtId="0" fontId="30" fillId="5" borderId="25" xfId="0" applyFont="1" applyFill="1" applyBorder="1" applyAlignment="1">
      <alignment vertical="center"/>
    </xf>
    <xf numFmtId="43" fontId="32" fillId="5" borderId="25" xfId="0" applyNumberFormat="1" applyFont="1" applyFill="1" applyBorder="1" applyAlignment="1">
      <alignment vertical="center"/>
    </xf>
    <xf numFmtId="43" fontId="28" fillId="5" borderId="0" xfId="2" applyFont="1" applyFill="1" applyBorder="1" applyAlignment="1">
      <alignment wrapText="1"/>
    </xf>
    <xf numFmtId="0" fontId="33" fillId="5" borderId="0" xfId="0" applyFont="1" applyFill="1" applyBorder="1"/>
    <xf numFmtId="0" fontId="29" fillId="5" borderId="0" xfId="0" applyFont="1" applyFill="1" applyBorder="1"/>
    <xf numFmtId="0" fontId="29" fillId="5" borderId="0" xfId="0" applyFont="1" applyFill="1"/>
    <xf numFmtId="0" fontId="34" fillId="5" borderId="0" xfId="0" applyFont="1" applyFill="1" applyBorder="1" applyAlignment="1">
      <alignment horizontal="center"/>
    </xf>
    <xf numFmtId="49" fontId="36" fillId="0" borderId="32" xfId="0" applyNumberFormat="1" applyFont="1" applyFill="1" applyBorder="1" applyAlignment="1">
      <alignment horizontal="center"/>
    </xf>
    <xf numFmtId="43" fontId="36" fillId="0" borderId="6" xfId="0" applyNumberFormat="1" applyFont="1" applyBorder="1" applyAlignment="1">
      <alignment horizontal="left"/>
    </xf>
    <xf numFmtId="4" fontId="36" fillId="0" borderId="35" xfId="0" applyNumberFormat="1" applyFont="1" applyFill="1" applyBorder="1"/>
    <xf numFmtId="164" fontId="36" fillId="0" borderId="6" xfId="1" applyNumberFormat="1" applyFont="1" applyFill="1" applyBorder="1"/>
    <xf numFmtId="4" fontId="36" fillId="0" borderId="0" xfId="0" applyNumberFormat="1" applyFont="1" applyFill="1" applyBorder="1"/>
    <xf numFmtId="164" fontId="36" fillId="0" borderId="0" xfId="1" applyNumberFormat="1" applyFont="1" applyFill="1" applyBorder="1"/>
    <xf numFmtId="0" fontId="36" fillId="0" borderId="2" xfId="0" applyFont="1" applyFill="1" applyBorder="1" applyAlignment="1">
      <alignment horizontal="center"/>
    </xf>
    <xf numFmtId="0" fontId="37" fillId="0" borderId="3" xfId="0" applyFont="1" applyBorder="1" applyAlignment="1">
      <alignment horizontal="left"/>
    </xf>
    <xf numFmtId="164" fontId="36" fillId="6" borderId="3" xfId="1" applyNumberFormat="1" applyFont="1" applyFill="1" applyBorder="1"/>
    <xf numFmtId="4" fontId="36" fillId="6" borderId="3" xfId="0" applyNumberFormat="1" applyFont="1" applyFill="1" applyBorder="1"/>
    <xf numFmtId="4" fontId="36" fillId="6" borderId="0" xfId="0" applyNumberFormat="1" applyFont="1" applyFill="1" applyBorder="1"/>
    <xf numFmtId="164" fontId="36" fillId="6" borderId="0" xfId="1" applyNumberFormat="1" applyFont="1" applyFill="1" applyBorder="1"/>
    <xf numFmtId="49" fontId="36" fillId="0" borderId="2" xfId="0" applyNumberFormat="1" applyFont="1" applyFill="1" applyBorder="1" applyAlignment="1">
      <alignment horizontal="center"/>
    </xf>
    <xf numFmtId="4" fontId="36" fillId="0" borderId="3" xfId="0" applyNumberFormat="1" applyFont="1" applyBorder="1" applyAlignment="1">
      <alignment horizontal="left"/>
    </xf>
    <xf numFmtId="4" fontId="36" fillId="0" borderId="13" xfId="0" applyNumberFormat="1" applyFont="1" applyFill="1" applyBorder="1"/>
    <xf numFmtId="164" fontId="36" fillId="0" borderId="3" xfId="1" applyNumberFormat="1" applyFont="1" applyFill="1" applyBorder="1"/>
    <xf numFmtId="4" fontId="36" fillId="0" borderId="3" xfId="0" applyNumberFormat="1" applyFont="1" applyFill="1" applyBorder="1"/>
    <xf numFmtId="0" fontId="36" fillId="0" borderId="2" xfId="0" applyFont="1" applyFill="1" applyBorder="1"/>
    <xf numFmtId="43" fontId="36" fillId="0" borderId="3" xfId="0" applyNumberFormat="1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2" xfId="0" applyFont="1" applyBorder="1" applyAlignment="1">
      <alignment horizontal="center"/>
    </xf>
    <xf numFmtId="49" fontId="36" fillId="0" borderId="2" xfId="0" applyNumberFormat="1" applyFont="1" applyBorder="1" applyAlignment="1">
      <alignment horizontal="center"/>
    </xf>
    <xf numFmtId="0" fontId="29" fillId="0" borderId="0" xfId="0" applyFont="1" applyFill="1" applyBorder="1"/>
    <xf numFmtId="0" fontId="29" fillId="0" borderId="0" xfId="0" applyFont="1" applyBorder="1"/>
    <xf numFmtId="49" fontId="37" fillId="0" borderId="5" xfId="0" applyNumberFormat="1" applyFont="1" applyBorder="1" applyAlignment="1">
      <alignment horizontal="center"/>
    </xf>
    <xf numFmtId="49" fontId="37" fillId="0" borderId="8" xfId="0" applyNumberFormat="1" applyFont="1" applyBorder="1" applyAlignment="1">
      <alignment horizontal="center"/>
    </xf>
    <xf numFmtId="0" fontId="36" fillId="0" borderId="9" xfId="0" applyFont="1" applyBorder="1" applyAlignment="1">
      <alignment horizontal="left"/>
    </xf>
    <xf numFmtId="4" fontId="36" fillId="6" borderId="31" xfId="0" applyNumberFormat="1" applyFont="1" applyFill="1" applyBorder="1"/>
    <xf numFmtId="164" fontId="36" fillId="6" borderId="9" xfId="1" applyNumberFormat="1" applyFont="1" applyFill="1" applyBorder="1"/>
    <xf numFmtId="4" fontId="36" fillId="6" borderId="9" xfId="0" applyNumberFormat="1" applyFont="1" applyFill="1" applyBorder="1"/>
    <xf numFmtId="164" fontId="33" fillId="0" borderId="6" xfId="1" applyNumberFormat="1" applyFont="1" applyBorder="1"/>
    <xf numFmtId="4" fontId="33" fillId="0" borderId="0" xfId="0" applyNumberFormat="1" applyFont="1" applyFill="1" applyBorder="1"/>
    <xf numFmtId="164" fontId="33" fillId="0" borderId="0" xfId="1" applyNumberFormat="1" applyFont="1" applyFill="1" applyBorder="1"/>
    <xf numFmtId="4" fontId="33" fillId="0" borderId="0" xfId="0" applyNumberFormat="1" applyFont="1" applyBorder="1"/>
    <xf numFmtId="164" fontId="33" fillId="0" borderId="0" xfId="1" applyNumberFormat="1" applyFont="1" applyBorder="1"/>
    <xf numFmtId="4" fontId="33" fillId="0" borderId="31" xfId="0" applyNumberFormat="1" applyFont="1" applyBorder="1"/>
    <xf numFmtId="164" fontId="33" fillId="0" borderId="9" xfId="1" applyNumberFormat="1" applyFont="1" applyBorder="1"/>
    <xf numFmtId="4" fontId="33" fillId="4" borderId="0" xfId="0" applyNumberFormat="1" applyFont="1" applyFill="1" applyBorder="1"/>
    <xf numFmtId="164" fontId="33" fillId="4" borderId="0" xfId="1" applyNumberFormat="1" applyFont="1" applyFill="1" applyBorder="1"/>
    <xf numFmtId="4" fontId="37" fillId="0" borderId="35" xfId="0" applyNumberFormat="1" applyFont="1" applyBorder="1"/>
    <xf numFmtId="4" fontId="37" fillId="0" borderId="0" xfId="0" applyNumberFormat="1" applyFont="1" applyFill="1" applyBorder="1"/>
    <xf numFmtId="4" fontId="37" fillId="0" borderId="0" xfId="0" applyNumberFormat="1" applyFont="1" applyBorder="1"/>
    <xf numFmtId="4" fontId="37" fillId="0" borderId="31" xfId="0" applyNumberFormat="1" applyFont="1" applyBorder="1"/>
    <xf numFmtId="164" fontId="36" fillId="0" borderId="9" xfId="1" applyNumberFormat="1" applyFont="1" applyFill="1" applyBorder="1"/>
    <xf numFmtId="4" fontId="37" fillId="0" borderId="9" xfId="0" applyNumberFormat="1" applyFont="1" applyBorder="1"/>
    <xf numFmtId="4" fontId="29" fillId="0" borderId="0" xfId="0" applyNumberFormat="1" applyFont="1"/>
    <xf numFmtId="17" fontId="15" fillId="0" borderId="0" xfId="0" applyNumberFormat="1" applyFont="1" applyFill="1"/>
    <xf numFmtId="10" fontId="15" fillId="0" borderId="0" xfId="0" applyNumberFormat="1" applyFont="1" applyFill="1" applyBorder="1"/>
    <xf numFmtId="43" fontId="11" fillId="7" borderId="36" xfId="2" applyFont="1" applyFill="1" applyBorder="1" applyAlignment="1">
      <alignment horizontal="center" wrapText="1"/>
    </xf>
    <xf numFmtId="0" fontId="26" fillId="8" borderId="0" xfId="0" applyFont="1" applyFill="1" applyAlignment="1">
      <alignment vertical="center"/>
    </xf>
    <xf numFmtId="43" fontId="9" fillId="5" borderId="25" xfId="0" applyNumberFormat="1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2" fillId="0" borderId="25" xfId="0" applyFont="1" applyFill="1" applyBorder="1" applyAlignment="1">
      <alignment horizontal="center" vertical="center" wrapText="1"/>
    </xf>
    <xf numFmtId="9" fontId="12" fillId="2" borderId="3" xfId="1" applyFont="1" applyFill="1" applyBorder="1" applyAlignment="1" applyProtection="1">
      <alignment vertical="center"/>
      <protection locked="0"/>
    </xf>
    <xf numFmtId="43" fontId="36" fillId="0" borderId="3" xfId="0" applyNumberFormat="1" applyFont="1" applyBorder="1" applyAlignment="1">
      <alignment horizontal="left" wrapText="1"/>
    </xf>
    <xf numFmtId="43" fontId="36" fillId="0" borderId="9" xfId="0" applyNumberFormat="1" applyFont="1" applyBorder="1" applyAlignment="1">
      <alignment horizontal="left"/>
    </xf>
    <xf numFmtId="0" fontId="5" fillId="9" borderId="4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/>
    </xf>
    <xf numFmtId="0" fontId="5" fillId="0" borderId="0" xfId="0" applyFont="1"/>
    <xf numFmtId="0" fontId="12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0" fontId="12" fillId="0" borderId="3" xfId="1" applyNumberFormat="1" applyFont="1" applyBorder="1" applyAlignment="1">
      <alignment horizontal="center"/>
    </xf>
    <xf numFmtId="2" fontId="5" fillId="0" borderId="0" xfId="0" applyNumberFormat="1" applyFont="1"/>
    <xf numFmtId="0" fontId="5" fillId="0" borderId="0" xfId="0" applyFont="1" applyAlignment="1">
      <alignment wrapText="1"/>
    </xf>
    <xf numFmtId="0" fontId="12" fillId="0" borderId="0" xfId="0" applyFont="1" applyFill="1" applyBorder="1" applyAlignment="1">
      <alignment vertical="top"/>
    </xf>
    <xf numFmtId="0" fontId="7" fillId="5" borderId="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2" fontId="5" fillId="0" borderId="44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10" fontId="12" fillId="0" borderId="0" xfId="1" applyNumberFormat="1" applyFont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5" fillId="0" borderId="44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10" fontId="33" fillId="0" borderId="9" xfId="0" applyNumberFormat="1" applyFont="1" applyBorder="1" applyAlignment="1"/>
    <xf numFmtId="4" fontId="36" fillId="0" borderId="43" xfId="0" applyNumberFormat="1" applyFont="1" applyBorder="1"/>
    <xf numFmtId="43" fontId="23" fillId="4" borderId="6" xfId="2" applyFont="1" applyFill="1" applyBorder="1" applyAlignment="1" applyProtection="1">
      <alignment vertical="center"/>
      <protection locked="0"/>
    </xf>
    <xf numFmtId="43" fontId="18" fillId="4" borderId="3" xfId="2" applyFont="1" applyFill="1" applyBorder="1" applyAlignment="1" applyProtection="1">
      <alignment vertical="center"/>
      <protection locked="0"/>
    </xf>
    <xf numFmtId="43" fontId="22" fillId="4" borderId="3" xfId="2" quotePrefix="1" applyFont="1" applyFill="1" applyBorder="1" applyAlignment="1">
      <alignment horizontal="right" vertical="center"/>
    </xf>
    <xf numFmtId="43" fontId="22" fillId="4" borderId="3" xfId="2" applyFont="1" applyFill="1" applyBorder="1" applyAlignment="1">
      <alignment vertical="center"/>
    </xf>
    <xf numFmtId="43" fontId="4" fillId="4" borderId="3" xfId="2" applyFont="1" applyFill="1" applyBorder="1" applyAlignment="1">
      <alignment vertical="center" wrapText="1"/>
    </xf>
    <xf numFmtId="43" fontId="22" fillId="4" borderId="3" xfId="2" quotePrefix="1" applyFont="1" applyFill="1" applyBorder="1" applyAlignment="1">
      <alignment vertical="center"/>
    </xf>
    <xf numFmtId="43" fontId="22" fillId="10" borderId="3" xfId="2" quotePrefix="1" applyFont="1" applyFill="1" applyBorder="1" applyAlignment="1">
      <alignment horizontal="right" vertical="center"/>
    </xf>
    <xf numFmtId="43" fontId="22" fillId="10" borderId="3" xfId="2" applyFont="1" applyFill="1" applyBorder="1" applyAlignment="1">
      <alignment vertical="center"/>
    </xf>
    <xf numFmtId="164" fontId="22" fillId="10" borderId="4" xfId="1" applyNumberFormat="1" applyFont="1" applyFill="1" applyBorder="1" applyAlignment="1">
      <alignment horizontal="right" vertical="center"/>
    </xf>
    <xf numFmtId="43" fontId="18" fillId="10" borderId="3" xfId="2" applyFont="1" applyFill="1" applyBorder="1" applyAlignment="1" applyProtection="1">
      <alignment vertical="center"/>
      <protection locked="0"/>
    </xf>
    <xf numFmtId="43" fontId="18" fillId="10" borderId="3" xfId="2" applyFont="1" applyFill="1" applyBorder="1" applyAlignment="1">
      <alignment vertical="center"/>
    </xf>
    <xf numFmtId="43" fontId="25" fillId="10" borderId="3" xfId="2" quotePrefix="1" applyFont="1" applyFill="1" applyBorder="1" applyAlignment="1">
      <alignment horizontal="right" vertical="center"/>
    </xf>
    <xf numFmtId="43" fontId="23" fillId="10" borderId="3" xfId="2" applyFont="1" applyFill="1" applyBorder="1" applyAlignment="1" applyProtection="1">
      <alignment vertical="center"/>
      <protection locked="0"/>
    </xf>
    <xf numFmtId="43" fontId="25" fillId="10" borderId="3" xfId="2" quotePrefix="1" applyFont="1" applyFill="1" applyBorder="1" applyAlignment="1">
      <alignment vertical="center"/>
    </xf>
    <xf numFmtId="49" fontId="18" fillId="7" borderId="33" xfId="2" applyNumberFormat="1" applyFont="1" applyFill="1" applyBorder="1" applyAlignment="1">
      <alignment horizontal="center"/>
    </xf>
    <xf numFmtId="43" fontId="18" fillId="7" borderId="47" xfId="2" applyFont="1" applyFill="1" applyBorder="1" applyAlignment="1">
      <alignment horizontal="center" wrapText="1"/>
    </xf>
    <xf numFmtId="0" fontId="18" fillId="7" borderId="47" xfId="0" applyFont="1" applyFill="1" applyBorder="1" applyAlignment="1">
      <alignment horizontal="center"/>
    </xf>
    <xf numFmtId="43" fontId="18" fillId="7" borderId="47" xfId="2" applyFont="1" applyFill="1" applyBorder="1" applyAlignment="1">
      <alignment horizontal="center"/>
    </xf>
    <xf numFmtId="1" fontId="41" fillId="4" borderId="3" xfId="0" applyNumberFormat="1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vertical="center"/>
    </xf>
    <xf numFmtId="1" fontId="43" fillId="0" borderId="3" xfId="0" quotePrefix="1" applyNumberFormat="1" applyFont="1" applyBorder="1" applyAlignment="1">
      <alignment horizontal="center" vertical="center"/>
    </xf>
    <xf numFmtId="0" fontId="43" fillId="0" borderId="3" xfId="0" applyFont="1" applyBorder="1" applyAlignment="1">
      <alignment vertical="center"/>
    </xf>
    <xf numFmtId="0" fontId="43" fillId="0" borderId="3" xfId="0" applyFont="1" applyBorder="1" applyAlignment="1">
      <alignment horizontal="center" vertical="center"/>
    </xf>
    <xf numFmtId="2" fontId="5" fillId="0" borderId="3" xfId="0" applyNumberFormat="1" applyFont="1" applyBorder="1"/>
    <xf numFmtId="1" fontId="4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2" fillId="4" borderId="3" xfId="0" applyFont="1" applyFill="1" applyBorder="1" applyAlignment="1">
      <alignment horizontal="left" vertical="center"/>
    </xf>
    <xf numFmtId="0" fontId="5" fillId="0" borderId="3" xfId="0" applyFont="1" applyBorder="1"/>
    <xf numFmtId="0" fontId="4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43" fontId="25" fillId="9" borderId="3" xfId="2" quotePrefix="1" applyFont="1" applyFill="1" applyBorder="1" applyAlignment="1">
      <alignment horizontal="right" vertical="center"/>
    </xf>
    <xf numFmtId="43" fontId="22" fillId="9" borderId="3" xfId="2" applyFont="1" applyFill="1" applyBorder="1" applyAlignment="1">
      <alignment horizontal="right" vertical="center"/>
    </xf>
    <xf numFmtId="164" fontId="18" fillId="9" borderId="4" xfId="1" applyNumberFormat="1" applyFont="1" applyFill="1" applyBorder="1" applyAlignment="1">
      <alignment horizontal="right" vertical="center"/>
    </xf>
    <xf numFmtId="43" fontId="22" fillId="9" borderId="3" xfId="2" quotePrefix="1" applyFont="1" applyFill="1" applyBorder="1" applyAlignment="1">
      <alignment horizontal="right" vertical="center"/>
    </xf>
    <xf numFmtId="43" fontId="22" fillId="9" borderId="3" xfId="2" applyFont="1" applyFill="1" applyBorder="1" applyAlignment="1">
      <alignment vertical="center"/>
    </xf>
    <xf numFmtId="164" fontId="22" fillId="9" borderId="4" xfId="1" applyNumberFormat="1" applyFont="1" applyFill="1" applyBorder="1" applyAlignment="1">
      <alignment horizontal="right" vertical="center"/>
    </xf>
    <xf numFmtId="43" fontId="22" fillId="9" borderId="43" xfId="2" quotePrefix="1" applyFont="1" applyFill="1" applyBorder="1" applyAlignment="1">
      <alignment horizontal="right" vertical="center"/>
    </xf>
    <xf numFmtId="4" fontId="36" fillId="0" borderId="41" xfId="0" applyNumberFormat="1" applyFont="1" applyBorder="1"/>
    <xf numFmtId="4" fontId="36" fillId="0" borderId="49" xfId="0" applyNumberFormat="1" applyFont="1" applyBorder="1"/>
    <xf numFmtId="4" fontId="33" fillId="0" borderId="41" xfId="0" applyNumberFormat="1" applyFont="1" applyBorder="1"/>
    <xf numFmtId="43" fontId="18" fillId="3" borderId="43" xfId="2" applyFont="1" applyFill="1" applyBorder="1" applyAlignment="1">
      <alignment vertical="center"/>
    </xf>
    <xf numFmtId="4" fontId="34" fillId="0" borderId="41" xfId="0" applyNumberFormat="1" applyFont="1" applyBorder="1"/>
    <xf numFmtId="4" fontId="33" fillId="0" borderId="49" xfId="0" applyNumberFormat="1" applyFont="1" applyBorder="1"/>
    <xf numFmtId="4" fontId="36" fillId="0" borderId="50" xfId="0" applyNumberFormat="1" applyFont="1" applyBorder="1"/>
    <xf numFmtId="4" fontId="36" fillId="0" borderId="51" xfId="0" applyNumberFormat="1" applyFont="1" applyBorder="1"/>
    <xf numFmtId="4" fontId="36" fillId="0" borderId="52" xfId="0" applyNumberFormat="1" applyFont="1" applyBorder="1"/>
    <xf numFmtId="4" fontId="33" fillId="0" borderId="50" xfId="0" applyNumberFormat="1" applyFont="1" applyBorder="1"/>
    <xf numFmtId="43" fontId="18" fillId="3" borderId="53" xfId="2" applyFont="1" applyFill="1" applyBorder="1" applyAlignment="1">
      <alignment vertical="center"/>
    </xf>
    <xf numFmtId="0" fontId="33" fillId="0" borderId="48" xfId="0" applyFont="1" applyBorder="1" applyAlignment="1">
      <alignment horizontal="center"/>
    </xf>
    <xf numFmtId="4" fontId="34" fillId="0" borderId="50" xfId="0" applyNumberFormat="1" applyFont="1" applyBorder="1"/>
    <xf numFmtId="4" fontId="33" fillId="0" borderId="52" xfId="0" applyNumberFormat="1" applyFont="1" applyBorder="1"/>
    <xf numFmtId="4" fontId="36" fillId="11" borderId="13" xfId="0" applyNumberFormat="1" applyFont="1" applyFill="1" applyBorder="1"/>
    <xf numFmtId="164" fontId="36" fillId="11" borderId="3" xfId="1" applyNumberFormat="1" applyFont="1" applyFill="1" applyBorder="1"/>
    <xf numFmtId="4" fontId="36" fillId="9" borderId="13" xfId="0" applyNumberFormat="1" applyFont="1" applyFill="1" applyBorder="1"/>
    <xf numFmtId="4" fontId="36" fillId="11" borderId="3" xfId="0" applyNumberFormat="1" applyFont="1" applyFill="1" applyBorder="1"/>
    <xf numFmtId="0" fontId="4" fillId="10" borderId="3" xfId="0" applyFont="1" applyFill="1" applyBorder="1" applyAlignment="1" applyProtection="1">
      <alignment horizontal="center"/>
      <protection locked="0"/>
    </xf>
    <xf numFmtId="43" fontId="11" fillId="10" borderId="3" xfId="2" applyFont="1" applyFill="1" applyBorder="1" applyAlignment="1" applyProtection="1">
      <alignment horizontal="right"/>
      <protection locked="0"/>
    </xf>
    <xf numFmtId="43" fontId="11" fillId="10" borderId="3" xfId="2" applyFont="1" applyFill="1" applyBorder="1" applyAlignment="1" applyProtection="1">
      <protection locked="0"/>
    </xf>
    <xf numFmtId="10" fontId="12" fillId="10" borderId="0" xfId="0" applyNumberFormat="1" applyFont="1" applyFill="1" applyBorder="1"/>
    <xf numFmtId="43" fontId="11" fillId="10" borderId="3" xfId="2" applyFont="1" applyFill="1" applyBorder="1" applyAlignment="1"/>
    <xf numFmtId="4" fontId="11" fillId="10" borderId="3" xfId="0" applyNumberFormat="1" applyFont="1" applyFill="1" applyBorder="1"/>
    <xf numFmtId="9" fontId="4" fillId="10" borderId="4" xfId="0" applyNumberFormat="1" applyFont="1" applyFill="1" applyBorder="1" applyAlignment="1">
      <alignment horizontal="right"/>
    </xf>
    <xf numFmtId="10" fontId="5" fillId="10" borderId="3" xfId="1" applyNumberFormat="1" applyFont="1" applyFill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10" xfId="0" applyNumberFormat="1" applyFont="1" applyBorder="1" applyAlignment="1">
      <alignment horizontal="center" vertical="center"/>
    </xf>
    <xf numFmtId="43" fontId="11" fillId="4" borderId="3" xfId="2" applyFont="1" applyFill="1" applyBorder="1" applyAlignment="1">
      <alignment vertical="center"/>
    </xf>
    <xf numFmtId="43" fontId="23" fillId="0" borderId="3" xfId="2" applyFont="1" applyFill="1" applyBorder="1" applyAlignment="1" applyProtection="1">
      <alignment vertical="center"/>
      <protection locked="0"/>
    </xf>
    <xf numFmtId="43" fontId="18" fillId="0" borderId="3" xfId="2" applyFont="1" applyFill="1" applyBorder="1" applyAlignment="1">
      <alignment vertical="center"/>
    </xf>
    <xf numFmtId="164" fontId="18" fillId="0" borderId="43" xfId="1" applyNumberFormat="1" applyFont="1" applyFill="1" applyBorder="1" applyAlignment="1">
      <alignment horizontal="right" vertical="center"/>
    </xf>
    <xf numFmtId="10" fontId="22" fillId="10" borderId="3" xfId="2" applyNumberFormat="1" applyFont="1" applyFill="1" applyBorder="1" applyAlignment="1">
      <alignment vertical="center"/>
    </xf>
    <xf numFmtId="43" fontId="20" fillId="0" borderId="0" xfId="0" applyNumberFormat="1" applyFont="1" applyFill="1"/>
    <xf numFmtId="164" fontId="18" fillId="12" borderId="4" xfId="1" applyNumberFormat="1" applyFont="1" applyFill="1" applyBorder="1" applyAlignment="1">
      <alignment horizontal="right" vertical="center"/>
    </xf>
    <xf numFmtId="10" fontId="44" fillId="0" borderId="47" xfId="4" applyNumberFormat="1" applyFont="1" applyBorder="1" applyAlignment="1">
      <alignment vertical="center"/>
    </xf>
    <xf numFmtId="9" fontId="36" fillId="6" borderId="13" xfId="1" applyFont="1" applyFill="1" applyBorder="1"/>
    <xf numFmtId="9" fontId="36" fillId="11" borderId="13" xfId="1" applyFont="1" applyFill="1" applyBorder="1"/>
    <xf numFmtId="9" fontId="36" fillId="0" borderId="13" xfId="1" applyFont="1" applyFill="1" applyBorder="1"/>
    <xf numFmtId="9" fontId="36" fillId="6" borderId="3" xfId="1" applyFont="1" applyFill="1" applyBorder="1"/>
    <xf numFmtId="9" fontId="36" fillId="11" borderId="3" xfId="1" applyFont="1" applyFill="1" applyBorder="1"/>
    <xf numFmtId="9" fontId="33" fillId="0" borderId="35" xfId="1" applyFont="1" applyBorder="1"/>
    <xf numFmtId="9" fontId="33" fillId="0" borderId="6" xfId="1" applyFont="1" applyBorder="1"/>
    <xf numFmtId="164" fontId="4" fillId="12" borderId="4" xfId="1" applyNumberFormat="1" applyFont="1" applyFill="1" applyBorder="1" applyAlignment="1">
      <alignment horizontal="right"/>
    </xf>
    <xf numFmtId="0" fontId="10" fillId="5" borderId="1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43" fontId="13" fillId="5" borderId="22" xfId="2" applyFont="1" applyFill="1" applyBorder="1" applyAlignment="1">
      <alignment horizontal="center"/>
    </xf>
    <xf numFmtId="43" fontId="27" fillId="5" borderId="26" xfId="2" applyFont="1" applyFill="1" applyBorder="1" applyAlignment="1">
      <alignment horizontal="center"/>
    </xf>
    <xf numFmtId="49" fontId="38" fillId="0" borderId="0" xfId="2" applyNumberFormat="1" applyFont="1" applyFill="1" applyBorder="1" applyAlignment="1">
      <alignment horizontal="left" vertical="center" wrapText="1"/>
    </xf>
    <xf numFmtId="0" fontId="34" fillId="5" borderId="17" xfId="0" applyFont="1" applyFill="1" applyBorder="1" applyAlignment="1">
      <alignment horizontal="center" vertical="center"/>
    </xf>
    <xf numFmtId="0" fontId="34" fillId="5" borderId="18" xfId="0" applyFont="1" applyFill="1" applyBorder="1" applyAlignment="1">
      <alignment horizontal="center" vertical="center"/>
    </xf>
    <xf numFmtId="17" fontId="35" fillId="0" borderId="0" xfId="0" applyNumberFormat="1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43" fontId="8" fillId="5" borderId="25" xfId="2" applyFont="1" applyFill="1" applyBorder="1" applyAlignment="1">
      <alignment horizontal="center"/>
    </xf>
    <xf numFmtId="43" fontId="8" fillId="5" borderId="0" xfId="2" applyFont="1" applyFill="1" applyBorder="1" applyAlignment="1">
      <alignment horizontal="center"/>
    </xf>
    <xf numFmtId="17" fontId="11" fillId="0" borderId="22" xfId="0" applyNumberFormat="1" applyFont="1" applyBorder="1" applyAlignment="1">
      <alignment horizontal="center" vertical="center"/>
    </xf>
    <xf numFmtId="17" fontId="11" fillId="0" borderId="27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4" fontId="33" fillId="4" borderId="18" xfId="0" applyNumberFormat="1" applyFont="1" applyFill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43" fontId="13" fillId="5" borderId="26" xfId="2" applyFont="1" applyFill="1" applyBorder="1" applyAlignment="1">
      <alignment horizontal="center"/>
    </xf>
    <xf numFmtId="49" fontId="25" fillId="0" borderId="26" xfId="2" applyNumberFormat="1" applyFont="1" applyFill="1" applyBorder="1" applyAlignment="1">
      <alignment horizontal="left" vertical="center" wrapText="1"/>
    </xf>
    <xf numFmtId="43" fontId="12" fillId="5" borderId="3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/>
    </xf>
    <xf numFmtId="0" fontId="12" fillId="9" borderId="42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39" fillId="0" borderId="38" xfId="0" applyFont="1" applyFill="1" applyBorder="1" applyAlignment="1">
      <alignment horizontal="left" vertical="top" wrapText="1"/>
    </xf>
    <xf numFmtId="0" fontId="39" fillId="0" borderId="39" xfId="0" applyFont="1" applyFill="1" applyBorder="1" applyAlignment="1">
      <alignment horizontal="left" vertical="top" wrapText="1"/>
    </xf>
    <xf numFmtId="0" fontId="39" fillId="0" borderId="40" xfId="0" applyFont="1" applyFill="1" applyBorder="1" applyAlignment="1">
      <alignment horizontal="left" vertical="top" wrapText="1"/>
    </xf>
    <xf numFmtId="0" fontId="39" fillId="0" borderId="44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0" fontId="39" fillId="0" borderId="45" xfId="0" applyFont="1" applyFill="1" applyBorder="1" applyAlignment="1">
      <alignment horizontal="left" vertical="top" wrapText="1"/>
    </xf>
    <xf numFmtId="0" fontId="39" fillId="0" borderId="41" xfId="0" applyFont="1" applyFill="1" applyBorder="1" applyAlignment="1">
      <alignment horizontal="left" vertical="top" wrapText="1"/>
    </xf>
    <xf numFmtId="0" fontId="39" fillId="0" borderId="14" xfId="0" applyFont="1" applyFill="1" applyBorder="1" applyAlignment="1">
      <alignment horizontal="left" vertical="top" wrapText="1"/>
    </xf>
    <xf numFmtId="0" fontId="39" fillId="0" borderId="35" xfId="0" applyFont="1" applyFill="1" applyBorder="1" applyAlignment="1">
      <alignment horizontal="left" vertical="top" wrapText="1"/>
    </xf>
    <xf numFmtId="0" fontId="12" fillId="7" borderId="38" xfId="0" applyFont="1" applyFill="1" applyBorder="1" applyAlignment="1">
      <alignment horizontal="center" vertical="center" wrapText="1"/>
    </xf>
    <xf numFmtId="0" fontId="12" fillId="7" borderId="39" xfId="0" applyFont="1" applyFill="1" applyBorder="1" applyAlignment="1">
      <alignment horizontal="center" vertical="center" wrapText="1"/>
    </xf>
    <xf numFmtId="0" fontId="12" fillId="7" borderId="4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43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5">
    <cellStyle name="Normal" xfId="0" builtinId="0"/>
    <cellStyle name="Normal 2" xfId="3"/>
    <cellStyle name="Normal 3" xfId="4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99"/>
      <color rgb="FFFFFF66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60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582275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20</xdr:row>
      <xdr:rowOff>9525</xdr:rowOff>
    </xdr:from>
    <xdr:ext cx="3581400" cy="23320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050" y="4124325"/>
          <a:ext cx="3581400" cy="23320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900" b="1" i="0">
              <a:latin typeface="Cambria Math"/>
            </a:rPr>
            <a:t>𝑩𝑫𝑰=(</a:t>
          </a:r>
          <a:r>
            <a:rPr lang="pt-BR" sz="900" b="1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(((𝟏+(𝑨𝑪+𝑹+𝑺+𝑮))(𝟏+𝑫𝑭)(𝟏+𝑳))/((𝟏−𝑰)))−𝟏)</a:t>
          </a:r>
          <a:r>
            <a:rPr lang="pt-BR" sz="900" b="1" i="0">
              <a:latin typeface="Cambria Math"/>
            </a:rPr>
            <a:t>𝒙𝟏𝟎𝟎</a:t>
          </a:r>
          <a:endParaRPr lang="pt-BR" sz="9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.vitorino\AppData\Local\Microsoft\Windows\INetCache\Content.Outlook\OY6V255V\Diversos\01_A3_Planilas%20or&#231;ament&#225;rias_V1%20-%20S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PREÇOS"/>
      <sheetName val="CRONOGRAMA"/>
      <sheetName val="BDI"/>
      <sheetName val="COMPOSIÇÃO"/>
      <sheetName val="QUADRO DE M.O E SERV."/>
      <sheetName val="MEMORIAL DE CÁLCULO"/>
    </sheetNames>
    <sheetDataSet>
      <sheetData sheetId="0"/>
      <sheetData sheetId="1"/>
      <sheetData sheetId="2"/>
      <sheetData sheetId="3">
        <row r="160">
          <cell r="E160">
            <v>1.2</v>
          </cell>
        </row>
        <row r="165">
          <cell r="E165">
            <v>0.6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="89" zoomScaleNormal="100" zoomScaleSheetLayoutView="89" workbookViewId="0">
      <selection activeCell="D26" sqref="D26"/>
    </sheetView>
  </sheetViews>
  <sheetFormatPr defaultRowHeight="15"/>
  <cols>
    <col min="1" max="1" width="8.140625" bestFit="1" customWidth="1"/>
    <col min="2" max="2" width="7" bestFit="1" customWidth="1"/>
    <col min="3" max="3" width="7.140625" customWidth="1"/>
    <col min="4" max="4" width="78.140625" bestFit="1" customWidth="1"/>
    <col min="5" max="5" width="9.28515625" bestFit="1" customWidth="1"/>
    <col min="6" max="6" width="8.85546875" bestFit="1" customWidth="1"/>
    <col min="7" max="7" width="12.85546875" bestFit="1" customWidth="1"/>
    <col min="8" max="8" width="12.5703125" bestFit="1" customWidth="1"/>
    <col min="9" max="9" width="13.28515625" bestFit="1" customWidth="1"/>
  </cols>
  <sheetData>
    <row r="1" spans="1:9">
      <c r="A1" s="325" t="s">
        <v>69</v>
      </c>
      <c r="B1" s="325"/>
      <c r="C1" s="325"/>
      <c r="D1" s="325"/>
      <c r="E1" s="325"/>
      <c r="F1" s="325"/>
      <c r="G1" s="325"/>
      <c r="H1" s="325"/>
      <c r="I1" s="326"/>
    </row>
    <row r="2" spans="1:9">
      <c r="A2" s="226"/>
      <c r="B2" s="226"/>
      <c r="C2" s="226"/>
      <c r="D2" s="226"/>
      <c r="E2" s="226"/>
      <c r="F2" s="226"/>
      <c r="G2" s="226"/>
      <c r="H2" s="226"/>
      <c r="I2" s="227"/>
    </row>
    <row r="3" spans="1:9">
      <c r="A3" s="58" t="str">
        <f>'PLANILHA ANALÍTICA'!A4</f>
        <v>OBRA: REFORMA DA COBERTURA DA UNIDADE EDUCAÇÃO DO CONSELHO REGIONAL DE ENFERMAGEM DE SÃO PAULO</v>
      </c>
      <c r="B3" s="4"/>
      <c r="C3" s="4"/>
      <c r="D3" s="48"/>
      <c r="E3" s="4"/>
      <c r="F3" s="4"/>
      <c r="G3" s="4"/>
      <c r="H3" s="4"/>
      <c r="I3" s="59"/>
    </row>
    <row r="4" spans="1:9">
      <c r="A4" s="60" t="str">
        <f>'PLANILHA ANALÍTICA'!A5</f>
        <v>LOCAL : RUA DONA VERIDIANA, 298 - SANTA CECÍLIA - SÃO PAULO/SP</v>
      </c>
      <c r="B4" s="3"/>
      <c r="C4" s="3"/>
      <c r="D4" s="47"/>
      <c r="E4" s="34"/>
      <c r="F4" s="67"/>
      <c r="G4" s="35"/>
      <c r="H4" s="68"/>
      <c r="I4" s="57"/>
    </row>
    <row r="5" spans="1:9" ht="15.75" thickBot="1">
      <c r="A5" s="49"/>
      <c r="B5" s="50"/>
      <c r="C5" s="51"/>
      <c r="D5" s="52"/>
      <c r="E5" s="53"/>
      <c r="F5" s="54"/>
      <c r="G5" s="55"/>
      <c r="H5" s="55"/>
      <c r="I5" s="56"/>
    </row>
    <row r="6" spans="1:9" ht="16.5" thickBot="1">
      <c r="A6" s="322" t="s">
        <v>29</v>
      </c>
      <c r="B6" s="323"/>
      <c r="C6" s="323"/>
      <c r="D6" s="323"/>
      <c r="E6" s="323"/>
      <c r="F6" s="323"/>
      <c r="G6" s="323"/>
      <c r="H6" s="323"/>
      <c r="I6" s="324"/>
    </row>
    <row r="7" spans="1:9">
      <c r="A7" s="36" t="s">
        <v>2</v>
      </c>
      <c r="B7" s="37" t="s">
        <v>1</v>
      </c>
      <c r="C7" s="38" t="s">
        <v>0</v>
      </c>
      <c r="D7" s="39" t="s">
        <v>3</v>
      </c>
      <c r="E7" s="40" t="s">
        <v>4</v>
      </c>
      <c r="F7" s="38" t="s">
        <v>5</v>
      </c>
      <c r="G7" s="38" t="s">
        <v>24</v>
      </c>
      <c r="H7" s="38" t="s">
        <v>6</v>
      </c>
      <c r="I7" s="41" t="s">
        <v>27</v>
      </c>
    </row>
    <row r="8" spans="1:9">
      <c r="A8" s="26" t="s">
        <v>7</v>
      </c>
      <c r="B8" s="42"/>
      <c r="C8" s="43"/>
      <c r="D8" s="44" t="s">
        <v>157</v>
      </c>
      <c r="E8" s="45"/>
      <c r="F8" s="46"/>
      <c r="G8" s="24"/>
      <c r="H8" s="25">
        <f>SUM(H9:H10)</f>
        <v>0</v>
      </c>
      <c r="I8" s="30" t="e">
        <f>H8/$H$14</f>
        <v>#DIV/0!</v>
      </c>
    </row>
    <row r="9" spans="1:9">
      <c r="A9" s="12" t="s">
        <v>25</v>
      </c>
      <c r="B9" s="16"/>
      <c r="C9" s="18"/>
      <c r="D9" s="33" t="s">
        <v>30</v>
      </c>
      <c r="E9" s="296"/>
      <c r="F9" s="297"/>
      <c r="G9" s="298"/>
      <c r="H9" s="298">
        <f>'PLANILHA ANALÍTICA'!G62</f>
        <v>0</v>
      </c>
      <c r="I9" s="321" t="e">
        <f>H10/$H$9</f>
        <v>#DIV/0!</v>
      </c>
    </row>
    <row r="10" spans="1:9">
      <c r="A10" s="15"/>
      <c r="B10" s="16"/>
      <c r="C10" s="18"/>
      <c r="D10" s="17" t="s">
        <v>14</v>
      </c>
      <c r="E10" s="296"/>
      <c r="F10" s="297"/>
      <c r="G10" s="299">
        <f>'PLANILHA ANALÍTICA'!G63</f>
        <v>0</v>
      </c>
      <c r="H10" s="300">
        <f>'PLANILHA ANALÍTICA'!G64</f>
        <v>0</v>
      </c>
    </row>
    <row r="11" spans="1:9">
      <c r="A11" s="12"/>
      <c r="B11" s="7"/>
      <c r="C11" s="2"/>
      <c r="D11" s="2"/>
      <c r="E11" s="5"/>
      <c r="F11" s="8"/>
      <c r="G11" s="6"/>
      <c r="H11" s="13"/>
      <c r="I11" s="31"/>
    </row>
    <row r="12" spans="1:9">
      <c r="A12" s="61"/>
      <c r="B12" s="42"/>
      <c r="C12" s="43"/>
      <c r="D12" s="32" t="s">
        <v>33</v>
      </c>
      <c r="E12" s="45"/>
      <c r="F12" s="24"/>
      <c r="G12" s="62"/>
      <c r="H12" s="66">
        <f>H9</f>
        <v>0</v>
      </c>
      <c r="I12" s="30"/>
    </row>
    <row r="13" spans="1:9">
      <c r="A13" s="14"/>
      <c r="B13" s="10"/>
      <c r="C13" s="9"/>
      <c r="D13" s="9" t="s">
        <v>34</v>
      </c>
      <c r="E13" s="1"/>
      <c r="F13" s="11"/>
      <c r="G13" s="65">
        <f>G10</f>
        <v>0</v>
      </c>
      <c r="H13" s="301">
        <f>H10</f>
        <v>0</v>
      </c>
      <c r="I13" s="302"/>
    </row>
    <row r="14" spans="1:9" ht="15.75" thickBot="1">
      <c r="A14" s="19"/>
      <c r="B14" s="27"/>
      <c r="C14" s="28"/>
      <c r="D14" s="20" t="s">
        <v>31</v>
      </c>
      <c r="E14" s="21"/>
      <c r="F14" s="22"/>
      <c r="G14" s="23"/>
      <c r="H14" s="29">
        <f>H12+H13</f>
        <v>0</v>
      </c>
      <c r="I14" s="64" t="e">
        <f>H14/$H$14</f>
        <v>#DIV/0!</v>
      </c>
    </row>
    <row r="15" spans="1:9">
      <c r="H15" s="63"/>
    </row>
  </sheetData>
  <mergeCells count="2">
    <mergeCell ref="A6:I6"/>
    <mergeCell ref="A1:I1"/>
  </mergeCells>
  <pageMargins left="0.25" right="0.25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topLeftCell="A18" zoomScaleNormal="70" zoomScaleSheetLayoutView="100" workbookViewId="0">
      <selection activeCell="G37" sqref="G37"/>
    </sheetView>
  </sheetViews>
  <sheetFormatPr defaultRowHeight="15"/>
  <cols>
    <col min="1" max="1" width="7" style="147" customWidth="1"/>
    <col min="2" max="2" width="49.85546875" style="147" customWidth="1"/>
    <col min="3" max="3" width="18.42578125" style="147" customWidth="1"/>
    <col min="4" max="4" width="15" style="147" customWidth="1"/>
    <col min="5" max="5" width="12.28515625" style="147" bestFit="1" customWidth="1"/>
    <col min="6" max="6" width="7.5703125" style="147" bestFit="1" customWidth="1"/>
    <col min="7" max="7" width="12.28515625" style="147" bestFit="1" customWidth="1"/>
    <col min="8" max="8" width="7.5703125" style="147" bestFit="1" customWidth="1"/>
    <col min="9" max="9" width="16" style="147" customWidth="1"/>
    <col min="10" max="10" width="6.140625" style="147" customWidth="1"/>
    <col min="11" max="11" width="16" style="147" customWidth="1"/>
    <col min="12" max="12" width="6.140625" style="147" customWidth="1"/>
    <col min="13" max="13" width="15.42578125" style="147" customWidth="1"/>
    <col min="14" max="14" width="6.140625" style="147" customWidth="1"/>
    <col min="15" max="15" width="16" style="147" customWidth="1"/>
    <col min="16" max="16" width="11.5703125" style="147" customWidth="1"/>
    <col min="17" max="21" width="14.28515625" style="147" customWidth="1"/>
    <col min="22" max="16384" width="9.140625" style="147"/>
  </cols>
  <sheetData>
    <row r="1" spans="1:16" ht="18.75">
      <c r="A1" s="327" t="s">
        <v>39</v>
      </c>
      <c r="B1" s="328"/>
      <c r="C1" s="328"/>
      <c r="D1" s="328"/>
      <c r="E1" s="328"/>
      <c r="F1" s="328"/>
      <c r="G1" s="328"/>
      <c r="H1" s="328"/>
      <c r="I1" s="145"/>
      <c r="J1" s="145"/>
      <c r="K1" s="145"/>
      <c r="L1" s="145"/>
      <c r="M1" s="145"/>
      <c r="N1" s="145"/>
      <c r="O1" s="145"/>
      <c r="P1" s="146"/>
    </row>
    <row r="2" spans="1:16">
      <c r="A2" s="337" t="str">
        <f>'PLANILHA ANALÍTICA'!A2</f>
        <v>PA 3004/2019 - ANEXO V</v>
      </c>
      <c r="B2" s="338"/>
      <c r="C2" s="338"/>
      <c r="D2" s="338"/>
      <c r="E2" s="338"/>
      <c r="F2" s="338"/>
      <c r="G2" s="338"/>
      <c r="H2" s="338"/>
      <c r="I2" s="148"/>
      <c r="J2" s="148"/>
      <c r="K2" s="148"/>
      <c r="L2" s="148"/>
      <c r="M2" s="148"/>
      <c r="N2" s="148"/>
      <c r="O2" s="148"/>
      <c r="P2" s="146"/>
    </row>
    <row r="3" spans="1:16">
      <c r="A3" s="149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>
      <c r="A4" s="150" t="str">
        <f>'PLANILHA ANALÍTICA'!A4</f>
        <v>OBRA: REFORMA DA COBERTURA DA UNIDADE EDUCAÇÃO DO CONSELHO REGIONAL DE ENFERMAGEM DE SÃO PAULO</v>
      </c>
      <c r="B4" s="151"/>
      <c r="C4" s="151"/>
      <c r="D4" s="151"/>
      <c r="E4" s="152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46"/>
    </row>
    <row r="5" spans="1:16">
      <c r="A5" s="153" t="str">
        <f>'PLANILHA ANALÍTICA'!A5</f>
        <v>LOCAL : RUA DONA VERIDIANA, 298 - SANTA CECÍLIA - SÃO PAULO/SP</v>
      </c>
      <c r="B5" s="151"/>
      <c r="C5" s="151"/>
      <c r="D5" s="151"/>
      <c r="E5" s="152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46"/>
    </row>
    <row r="6" spans="1:16">
      <c r="A6" s="154"/>
      <c r="B6" s="146"/>
      <c r="C6" s="146"/>
      <c r="D6" s="146"/>
      <c r="E6" s="155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spans="1:16" s="158" customFormat="1" ht="15.75" thickBot="1">
      <c r="A7" s="49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7"/>
    </row>
    <row r="8" spans="1:16" ht="16.5" thickBot="1">
      <c r="A8" s="330" t="s">
        <v>18</v>
      </c>
      <c r="B8" s="331"/>
      <c r="C8" s="331"/>
      <c r="D8" s="331"/>
      <c r="E8" s="331"/>
      <c r="F8" s="331"/>
      <c r="G8" s="331"/>
      <c r="H8" s="331"/>
      <c r="I8" s="159"/>
      <c r="J8" s="159"/>
      <c r="K8" s="159"/>
      <c r="L8" s="159"/>
      <c r="M8" s="159"/>
      <c r="N8" s="159"/>
      <c r="O8" s="159"/>
      <c r="P8" s="159"/>
    </row>
    <row r="9" spans="1:16">
      <c r="A9" s="333" t="s">
        <v>19</v>
      </c>
      <c r="B9" s="335" t="s">
        <v>20</v>
      </c>
      <c r="C9" s="347" t="s">
        <v>32</v>
      </c>
      <c r="D9" s="352" t="s">
        <v>151</v>
      </c>
      <c r="E9" s="339" t="s">
        <v>152</v>
      </c>
      <c r="F9" s="340"/>
      <c r="G9" s="339" t="s">
        <v>153</v>
      </c>
      <c r="H9" s="340"/>
      <c r="I9" s="332"/>
      <c r="J9" s="332"/>
      <c r="K9" s="332"/>
      <c r="L9" s="332"/>
      <c r="M9" s="332"/>
      <c r="N9" s="332"/>
      <c r="O9" s="332"/>
      <c r="P9" s="332"/>
    </row>
    <row r="10" spans="1:16" ht="15.75" thickBot="1">
      <c r="A10" s="334"/>
      <c r="B10" s="336"/>
      <c r="C10" s="348"/>
      <c r="D10" s="353"/>
      <c r="E10" s="304" t="s">
        <v>155</v>
      </c>
      <c r="F10" s="305" t="s">
        <v>27</v>
      </c>
      <c r="G10" s="304" t="s">
        <v>155</v>
      </c>
      <c r="H10" s="305" t="s">
        <v>27</v>
      </c>
      <c r="I10" s="332"/>
      <c r="J10" s="332"/>
      <c r="K10" s="332"/>
      <c r="L10" s="332"/>
      <c r="M10" s="332"/>
      <c r="N10" s="332"/>
      <c r="O10" s="332"/>
      <c r="P10" s="332"/>
    </row>
    <row r="11" spans="1:16">
      <c r="A11" s="160" t="s">
        <v>7</v>
      </c>
      <c r="B11" s="161" t="str">
        <f>'PLANILHA ANALÍTICA'!B10</f>
        <v>MOBILIZAÇÃO</v>
      </c>
      <c r="C11" s="278">
        <f>'PLANILHA ANALÍTICA'!G10</f>
        <v>0</v>
      </c>
      <c r="D11" s="284" t="e">
        <f>'PLANILHA ANALÍTICA'!H10</f>
        <v>#DIV/0!</v>
      </c>
      <c r="E11" s="162">
        <f>C11*E12</f>
        <v>0</v>
      </c>
      <c r="F11" s="313" t="e">
        <f>E11/$C$34</f>
        <v>#DIV/0!</v>
      </c>
      <c r="G11" s="162"/>
      <c r="H11" s="313" t="e">
        <f>G11/$C$34</f>
        <v>#DIV/0!</v>
      </c>
      <c r="I11" s="164"/>
      <c r="J11" s="165"/>
      <c r="K11" s="164"/>
      <c r="L11" s="165"/>
      <c r="M11" s="164"/>
      <c r="N11" s="165"/>
      <c r="O11" s="164"/>
      <c r="P11" s="165"/>
    </row>
    <row r="12" spans="1:16" ht="12" customHeight="1" thickBot="1">
      <c r="A12" s="166"/>
      <c r="B12" s="167"/>
      <c r="C12" s="238"/>
      <c r="D12" s="285"/>
      <c r="E12" s="314">
        <v>1</v>
      </c>
      <c r="F12" s="169"/>
      <c r="G12" s="176"/>
      <c r="H12" s="175"/>
      <c r="I12" s="164"/>
      <c r="J12" s="165"/>
      <c r="K12" s="170"/>
      <c r="L12" s="171"/>
      <c r="M12" s="170"/>
      <c r="N12" s="171"/>
      <c r="O12" s="170"/>
      <c r="P12" s="171"/>
    </row>
    <row r="13" spans="1:16">
      <c r="A13" s="172" t="s">
        <v>15</v>
      </c>
      <c r="B13" s="173" t="str">
        <f>'PLANILHA ANALÍTICA'!B15</f>
        <v>DESPESAS COM PESSOAL</v>
      </c>
      <c r="C13" s="238">
        <f>'PLANILHA ANALÍTICA'!G15</f>
        <v>0</v>
      </c>
      <c r="D13" s="238" t="e">
        <f>'PLANILHA ANALÍTICA'!H15</f>
        <v>#DIV/0!</v>
      </c>
      <c r="E13" s="162">
        <f>C13*E14</f>
        <v>0</v>
      </c>
      <c r="F13" s="313" t="e">
        <f>E13/$C$34</f>
        <v>#DIV/0!</v>
      </c>
      <c r="G13" s="174"/>
      <c r="H13" s="313" t="e">
        <f>G13/$C$34</f>
        <v>#DIV/0!</v>
      </c>
      <c r="I13" s="164"/>
      <c r="J13" s="165"/>
      <c r="K13" s="164"/>
      <c r="L13" s="165"/>
      <c r="M13" s="164"/>
      <c r="N13" s="165"/>
      <c r="O13" s="164"/>
      <c r="P13" s="165"/>
    </row>
    <row r="14" spans="1:16" ht="10.5" customHeight="1" thickBot="1">
      <c r="A14" s="177"/>
      <c r="B14" s="167"/>
      <c r="C14" s="238"/>
      <c r="D14" s="285"/>
      <c r="E14" s="314">
        <v>0.5</v>
      </c>
      <c r="F14" s="169"/>
      <c r="G14" s="317">
        <v>0.5</v>
      </c>
      <c r="H14" s="169"/>
      <c r="I14" s="164"/>
      <c r="J14" s="165"/>
      <c r="K14" s="164"/>
      <c r="L14" s="165"/>
      <c r="M14" s="164"/>
      <c r="N14" s="165"/>
      <c r="O14" s="164"/>
      <c r="P14" s="165"/>
    </row>
    <row r="15" spans="1:16">
      <c r="A15" s="172" t="s">
        <v>16</v>
      </c>
      <c r="B15" s="178" t="str">
        <f>'PLANILHA ANALÍTICA'!B20</f>
        <v>DEMOLIÇÕES E RETIRADAS</v>
      </c>
      <c r="C15" s="238">
        <f>'PLANILHA ANALÍTICA'!G20</f>
        <v>0</v>
      </c>
      <c r="D15" s="238" t="e">
        <f>'PLANILHA ANALÍTICA'!H20</f>
        <v>#DIV/0!</v>
      </c>
      <c r="E15" s="162"/>
      <c r="F15" s="313" t="e">
        <f>E15/$C$34</f>
        <v>#DIV/0!</v>
      </c>
      <c r="G15" s="176"/>
      <c r="H15" s="313" t="e">
        <f>G15/$C$34</f>
        <v>#DIV/0!</v>
      </c>
      <c r="I15" s="164"/>
      <c r="J15" s="165"/>
      <c r="K15" s="164"/>
      <c r="L15" s="165"/>
      <c r="M15" s="164"/>
      <c r="N15" s="165"/>
      <c r="O15" s="164"/>
      <c r="P15" s="165"/>
    </row>
    <row r="16" spans="1:16" ht="17.25" customHeight="1" thickBot="1">
      <c r="A16" s="172"/>
      <c r="B16" s="179"/>
      <c r="C16" s="238"/>
      <c r="D16" s="285"/>
      <c r="E16" s="315">
        <v>1</v>
      </c>
      <c r="F16" s="293"/>
      <c r="G16" s="294"/>
      <c r="H16" s="294"/>
      <c r="I16" s="164"/>
      <c r="J16" s="165"/>
      <c r="K16" s="164"/>
      <c r="L16" s="165"/>
      <c r="M16" s="164"/>
      <c r="N16" s="165"/>
      <c r="O16" s="164"/>
      <c r="P16" s="165"/>
    </row>
    <row r="17" spans="1:16">
      <c r="A17" s="172" t="s">
        <v>17</v>
      </c>
      <c r="B17" s="178" t="str">
        <f>'PLANILHA ANALÍTICA'!B29</f>
        <v xml:space="preserve">REGULARIZAÇÃO DE SUPERFÍCIES  </v>
      </c>
      <c r="C17" s="238">
        <f>'PLANILHA ANALÍTICA'!G29</f>
        <v>0</v>
      </c>
      <c r="D17" s="238" t="e">
        <f>'PLANILHA ANALÍTICA'!H29</f>
        <v>#DIV/0!</v>
      </c>
      <c r="E17" s="174"/>
      <c r="F17" s="313" t="e">
        <f>E17/$C$34</f>
        <v>#DIV/0!</v>
      </c>
      <c r="G17" s="176"/>
      <c r="H17" s="313" t="e">
        <f>G17/$C$34</f>
        <v>#DIV/0!</v>
      </c>
      <c r="I17" s="164"/>
      <c r="J17" s="165"/>
      <c r="K17" s="164"/>
      <c r="L17" s="165"/>
      <c r="M17" s="164"/>
      <c r="N17" s="165"/>
      <c r="O17" s="164"/>
      <c r="P17" s="165"/>
    </row>
    <row r="18" spans="1:16" ht="13.5" customHeight="1" thickBot="1">
      <c r="A18" s="180"/>
      <c r="B18" s="179"/>
      <c r="C18" s="238"/>
      <c r="D18" s="285"/>
      <c r="E18" s="316"/>
      <c r="F18" s="175"/>
      <c r="G18" s="317">
        <v>1</v>
      </c>
      <c r="H18" s="168"/>
      <c r="I18" s="164"/>
      <c r="J18" s="165"/>
      <c r="K18" s="164"/>
      <c r="L18" s="165"/>
      <c r="M18" s="164"/>
      <c r="N18" s="165"/>
      <c r="O18" s="164"/>
      <c r="P18" s="165"/>
    </row>
    <row r="19" spans="1:16">
      <c r="A19" s="181" t="s">
        <v>9</v>
      </c>
      <c r="B19" s="178" t="str">
        <f>'PLANILHA ANALÍTICA'!B32</f>
        <v>IMPERMEABILIZAÇÃO</v>
      </c>
      <c r="C19" s="238">
        <f>'PLANILHA ANALÍTICA'!G32</f>
        <v>0</v>
      </c>
      <c r="D19" s="238" t="e">
        <f>'PLANILHA ANALÍTICA'!H32</f>
        <v>#DIV/0!</v>
      </c>
      <c r="E19" s="174"/>
      <c r="F19" s="313" t="e">
        <f>E19/$C$34</f>
        <v>#DIV/0!</v>
      </c>
      <c r="G19" s="176"/>
      <c r="H19" s="313" t="e">
        <f>G19/$C$34</f>
        <v>#DIV/0!</v>
      </c>
      <c r="I19" s="164"/>
      <c r="J19" s="165"/>
      <c r="K19" s="164"/>
      <c r="L19" s="165"/>
      <c r="M19" s="164"/>
      <c r="N19" s="165"/>
      <c r="O19" s="164"/>
      <c r="P19" s="165"/>
    </row>
    <row r="20" spans="1:16" ht="17.25" customHeight="1" thickBot="1">
      <c r="A20" s="180"/>
      <c r="B20" s="179"/>
      <c r="C20" s="238"/>
      <c r="D20" s="285"/>
      <c r="E20" s="316"/>
      <c r="F20" s="175"/>
      <c r="G20" s="318">
        <v>1</v>
      </c>
      <c r="H20" s="293"/>
      <c r="I20" s="164"/>
      <c r="J20" s="165"/>
      <c r="K20" s="164"/>
      <c r="L20" s="165"/>
      <c r="M20" s="164"/>
      <c r="N20" s="165"/>
      <c r="O20" s="164"/>
      <c r="P20" s="165"/>
    </row>
    <row r="21" spans="1:16" ht="17.25" customHeight="1">
      <c r="A21" s="181" t="s">
        <v>10</v>
      </c>
      <c r="B21" s="178" t="str">
        <f>'PLANILHA ANALÍTICA'!B37</f>
        <v xml:space="preserve">PROTEÇÃO MECÂNICA </v>
      </c>
      <c r="C21" s="238">
        <f>'PLANILHA ANALÍTICA'!G37</f>
        <v>0</v>
      </c>
      <c r="D21" s="238" t="e">
        <f>'PLANILHA ANALÍTICA'!H37</f>
        <v>#DIV/0!</v>
      </c>
      <c r="E21" s="174"/>
      <c r="F21" s="313" t="e">
        <f>E21/$C$34</f>
        <v>#DIV/0!</v>
      </c>
      <c r="G21" s="176"/>
      <c r="H21" s="313" t="e">
        <f>G21/$C$34</f>
        <v>#DIV/0!</v>
      </c>
      <c r="I21" s="164"/>
      <c r="J21" s="165"/>
      <c r="K21" s="164"/>
      <c r="L21" s="165"/>
      <c r="M21" s="164"/>
      <c r="N21" s="165"/>
      <c r="O21" s="164"/>
      <c r="P21" s="165"/>
    </row>
    <row r="22" spans="1:16" ht="13.5" customHeight="1" thickBot="1">
      <c r="A22" s="180"/>
      <c r="B22" s="179"/>
      <c r="C22" s="238"/>
      <c r="D22" s="285"/>
      <c r="E22" s="316"/>
      <c r="F22" s="175"/>
      <c r="G22" s="315">
        <v>1</v>
      </c>
      <c r="H22" s="292"/>
      <c r="I22" s="164"/>
      <c r="J22" s="165"/>
      <c r="K22" s="164"/>
      <c r="L22" s="165"/>
      <c r="M22" s="164"/>
      <c r="N22" s="165"/>
      <c r="O22" s="164"/>
      <c r="P22" s="165"/>
    </row>
    <row r="23" spans="1:16">
      <c r="A23" s="181" t="s">
        <v>11</v>
      </c>
      <c r="B23" s="178" t="str">
        <f>'PLANILHA ANALÍTICA'!B41</f>
        <v xml:space="preserve">ISOLAMENTO TÉRMICO </v>
      </c>
      <c r="C23" s="238">
        <f>'PLANILHA ANALÍTICA'!G41</f>
        <v>0</v>
      </c>
      <c r="D23" s="238" t="e">
        <f>'PLANILHA ANALÍTICA'!H41</f>
        <v>#DIV/0!</v>
      </c>
      <c r="E23" s="174"/>
      <c r="F23" s="313" t="e">
        <f>E23/$C$34</f>
        <v>#DIV/0!</v>
      </c>
      <c r="G23" s="176"/>
      <c r="H23" s="313" t="e">
        <f>G23/$C$34</f>
        <v>#DIV/0!</v>
      </c>
      <c r="I23" s="182"/>
      <c r="J23" s="182"/>
      <c r="K23" s="183"/>
      <c r="L23" s="183"/>
      <c r="M23" s="183"/>
      <c r="N23" s="183"/>
      <c r="O23" s="164"/>
      <c r="P23" s="165"/>
    </row>
    <row r="24" spans="1:16" ht="12.75" customHeight="1" thickBot="1">
      <c r="A24" s="181"/>
      <c r="B24" s="178"/>
      <c r="C24" s="238"/>
      <c r="D24" s="285"/>
      <c r="E24" s="316"/>
      <c r="F24" s="175"/>
      <c r="G24" s="318">
        <v>1</v>
      </c>
      <c r="H24" s="293"/>
      <c r="I24" s="182"/>
      <c r="J24" s="182"/>
      <c r="K24" s="183"/>
      <c r="L24" s="183"/>
      <c r="M24" s="183"/>
      <c r="N24" s="183"/>
      <c r="O24" s="164"/>
      <c r="P24" s="165"/>
    </row>
    <row r="25" spans="1:16">
      <c r="A25" s="181" t="s">
        <v>12</v>
      </c>
      <c r="B25" s="178" t="str">
        <f>'PLANILHA ANALÍTICA'!B44</f>
        <v>PINTURA DAS PAREDES</v>
      </c>
      <c r="C25" s="238">
        <f>'PLANILHA ANALÍTICA'!G44</f>
        <v>0</v>
      </c>
      <c r="D25" s="238" t="e">
        <f>'PLANILHA ANALÍTICA'!H44</f>
        <v>#DIV/0!</v>
      </c>
      <c r="E25" s="174"/>
      <c r="F25" s="313" t="e">
        <f>E25/$C$34</f>
        <v>#DIV/0!</v>
      </c>
      <c r="G25" s="176"/>
      <c r="H25" s="313" t="e">
        <f>G25/$C$34</f>
        <v>#DIV/0!</v>
      </c>
      <c r="I25" s="164"/>
      <c r="J25" s="165"/>
      <c r="K25" s="164"/>
      <c r="L25" s="165"/>
      <c r="M25" s="182"/>
      <c r="N25" s="182"/>
      <c r="O25" s="182"/>
      <c r="P25" s="182"/>
    </row>
    <row r="26" spans="1:16" ht="12.75" customHeight="1" thickBot="1">
      <c r="A26" s="184"/>
      <c r="B26" s="179"/>
      <c r="C26" s="238"/>
      <c r="D26" s="285"/>
      <c r="E26" s="316"/>
      <c r="F26" s="175"/>
      <c r="G26" s="318">
        <v>1</v>
      </c>
      <c r="H26" s="293"/>
      <c r="I26" s="164"/>
      <c r="J26" s="165"/>
      <c r="K26" s="164"/>
      <c r="L26" s="165"/>
      <c r="M26" s="164"/>
      <c r="N26" s="164"/>
      <c r="O26" s="164"/>
      <c r="P26" s="164"/>
    </row>
    <row r="27" spans="1:16" ht="15.75" thickBot="1">
      <c r="A27" s="181" t="s">
        <v>13</v>
      </c>
      <c r="B27" s="178" t="str">
        <f>'PLANILHA ANALÍTICA'!B49</f>
        <v>TUBULAÇÃO</v>
      </c>
      <c r="C27" s="238">
        <f>'PLANILHA ANALÍTICA'!G49</f>
        <v>0</v>
      </c>
      <c r="D27" s="238" t="e">
        <f>'PLANILHA ANALÍTICA'!H49</f>
        <v>#DIV/0!</v>
      </c>
      <c r="E27" s="162"/>
      <c r="F27" s="313" t="e">
        <f>E27/$C$34</f>
        <v>#DIV/0!</v>
      </c>
      <c r="G27" s="176"/>
      <c r="H27" s="313" t="e">
        <f>G27/$C$34</f>
        <v>#DIV/0!</v>
      </c>
      <c r="I27" s="164"/>
      <c r="J27" s="165"/>
      <c r="K27" s="164"/>
      <c r="L27" s="165"/>
      <c r="M27" s="164"/>
      <c r="N27" s="165"/>
      <c r="O27" s="183"/>
      <c r="P27" s="183"/>
    </row>
    <row r="28" spans="1:16" ht="14.25" customHeight="1" thickBot="1">
      <c r="A28" s="184"/>
      <c r="B28" s="179"/>
      <c r="C28" s="238"/>
      <c r="D28" s="285"/>
      <c r="E28" s="315">
        <v>1</v>
      </c>
      <c r="F28" s="293"/>
      <c r="G28" s="176"/>
      <c r="H28" s="313"/>
      <c r="I28" s="164"/>
      <c r="J28" s="165"/>
      <c r="K28" s="164"/>
      <c r="L28" s="165"/>
      <c r="M28" s="164"/>
      <c r="N28" s="165"/>
      <c r="O28" s="183"/>
      <c r="P28" s="183"/>
    </row>
    <row r="29" spans="1:16">
      <c r="A29" s="181" t="s">
        <v>40</v>
      </c>
      <c r="B29" s="214" t="str">
        <f>'PLANILHA ANALÍTICA'!B52</f>
        <v>COBERTURA</v>
      </c>
      <c r="C29" s="238">
        <f>'PLANILHA ANALÍTICA'!G52</f>
        <v>0</v>
      </c>
      <c r="D29" s="238" t="e">
        <f>'PLANILHA ANALÍTICA'!H52</f>
        <v>#DIV/0!</v>
      </c>
      <c r="E29" s="174"/>
      <c r="F29" s="313" t="e">
        <f>E29/$C$34</f>
        <v>#DIV/0!</v>
      </c>
      <c r="G29" s="174"/>
      <c r="H29" s="313" t="e">
        <f>G29/$C$34</f>
        <v>#DIV/0!</v>
      </c>
      <c r="I29" s="164"/>
      <c r="J29" s="165"/>
      <c r="K29" s="164"/>
      <c r="L29" s="165"/>
      <c r="M29" s="164"/>
      <c r="N29" s="165"/>
      <c r="O29" s="183"/>
      <c r="P29" s="183"/>
    </row>
    <row r="30" spans="1:16" ht="14.25" customHeight="1" thickBot="1">
      <c r="A30" s="184"/>
      <c r="B30" s="179"/>
      <c r="C30" s="238"/>
      <c r="D30" s="285"/>
      <c r="E30" s="315">
        <v>1</v>
      </c>
      <c r="F30" s="293"/>
      <c r="G30" s="295"/>
      <c r="H30" s="293"/>
      <c r="I30" s="164"/>
      <c r="J30" s="165"/>
      <c r="K30" s="164"/>
      <c r="L30" s="165"/>
      <c r="M30" s="164"/>
      <c r="N30" s="165"/>
      <c r="O30" s="183"/>
      <c r="P30" s="183"/>
    </row>
    <row r="31" spans="1:16">
      <c r="A31" s="181" t="s">
        <v>41</v>
      </c>
      <c r="B31" s="178" t="str">
        <f>'PLANILHA ANALÍTICA'!B58</f>
        <v>LIMPEZA, SERVIÇOS FINAIS E DESMOBILIZAÇÃO</v>
      </c>
      <c r="C31" s="238">
        <f>'PLANILHA ANALÍTICA'!G58</f>
        <v>0</v>
      </c>
      <c r="D31" s="238" t="e">
        <f>'PLANILHA ANALÍTICA'!H58</f>
        <v>#DIV/0!</v>
      </c>
      <c r="E31" s="174"/>
      <c r="F31" s="313" t="e">
        <f>E31/$C$34</f>
        <v>#DIV/0!</v>
      </c>
      <c r="G31" s="174"/>
      <c r="H31" s="313" t="e">
        <f>G31/$C$34</f>
        <v>#DIV/0!</v>
      </c>
      <c r="I31" s="164"/>
      <c r="J31" s="165"/>
      <c r="K31" s="164"/>
      <c r="L31" s="165"/>
      <c r="M31" s="164"/>
      <c r="N31" s="165"/>
      <c r="O31" s="164"/>
      <c r="P31" s="165"/>
    </row>
    <row r="32" spans="1:16" ht="12.75" customHeight="1" thickBot="1">
      <c r="A32" s="185"/>
      <c r="B32" s="215"/>
      <c r="C32" s="279"/>
      <c r="D32" s="286"/>
      <c r="E32" s="187"/>
      <c r="F32" s="188"/>
      <c r="G32" s="189"/>
      <c r="H32" s="188"/>
      <c r="I32" s="164"/>
      <c r="J32" s="165"/>
      <c r="K32" s="170"/>
      <c r="L32" s="171"/>
      <c r="M32" s="170"/>
      <c r="N32" s="171"/>
      <c r="O32" s="170"/>
      <c r="P32" s="171"/>
    </row>
    <row r="33" spans="1:16" ht="6.95" customHeight="1" thickBot="1">
      <c r="A33" s="185"/>
      <c r="B33" s="186"/>
      <c r="C33" s="279"/>
      <c r="D33" s="286"/>
      <c r="E33" s="187"/>
      <c r="F33" s="188"/>
      <c r="G33" s="189"/>
      <c r="H33" s="188"/>
      <c r="I33" s="164"/>
      <c r="J33" s="165"/>
      <c r="K33" s="170"/>
      <c r="L33" s="171"/>
      <c r="M33" s="170"/>
      <c r="N33" s="171"/>
      <c r="O33" s="170"/>
      <c r="P33" s="171"/>
    </row>
    <row r="34" spans="1:16">
      <c r="A34" s="343" t="s">
        <v>21</v>
      </c>
      <c r="B34" s="344"/>
      <c r="C34" s="280">
        <f>SUM(C11:C31)</f>
        <v>0</v>
      </c>
      <c r="D34" s="287"/>
      <c r="E34" s="319"/>
      <c r="F34" s="190"/>
      <c r="G34" s="320"/>
      <c r="H34" s="190"/>
      <c r="I34" s="191"/>
      <c r="J34" s="192"/>
      <c r="K34" s="193"/>
      <c r="L34" s="194"/>
      <c r="M34" s="193"/>
      <c r="N34" s="194"/>
      <c r="O34" s="193"/>
      <c r="P34" s="194"/>
    </row>
    <row r="35" spans="1:16" ht="15.75" thickBot="1">
      <c r="A35" s="236" t="s">
        <v>71</v>
      </c>
      <c r="B35" s="237">
        <f>'BDI DIFERENCIADO'!B28</f>
        <v>0</v>
      </c>
      <c r="C35" s="281">
        <f>ROUND(C34*B35,2.5)</f>
        <v>0</v>
      </c>
      <c r="D35" s="288"/>
      <c r="E35" s="195">
        <f>E34*$B$35</f>
        <v>0</v>
      </c>
      <c r="F35" s="196"/>
      <c r="G35" s="195">
        <f>G34*$B$35</f>
        <v>0</v>
      </c>
      <c r="H35" s="196"/>
      <c r="I35" s="191"/>
      <c r="J35" s="192"/>
      <c r="K35" s="193"/>
      <c r="L35" s="194"/>
      <c r="M35" s="193"/>
      <c r="N35" s="194"/>
      <c r="O35" s="193"/>
      <c r="P35" s="194"/>
    </row>
    <row r="36" spans="1:16" ht="15.75" thickBot="1">
      <c r="A36" s="350"/>
      <c r="B36" s="351"/>
      <c r="C36" s="351"/>
      <c r="D36" s="289"/>
      <c r="E36" s="349"/>
      <c r="F36" s="349"/>
      <c r="G36" s="349"/>
      <c r="H36" s="349"/>
      <c r="I36" s="191"/>
      <c r="J36" s="192"/>
      <c r="K36" s="197"/>
      <c r="L36" s="198"/>
      <c r="M36" s="197"/>
      <c r="N36" s="198"/>
      <c r="O36" s="197"/>
      <c r="P36" s="198"/>
    </row>
    <row r="37" spans="1:16" ht="15.75" customHeight="1">
      <c r="A37" s="345" t="s">
        <v>22</v>
      </c>
      <c r="B37" s="346"/>
      <c r="C37" s="282">
        <f>C34+C35</f>
        <v>0</v>
      </c>
      <c r="D37" s="290"/>
      <c r="E37" s="199">
        <f>E35</f>
        <v>0</v>
      </c>
      <c r="F37" s="163"/>
      <c r="G37" s="199">
        <f>G35</f>
        <v>0</v>
      </c>
      <c r="H37" s="163"/>
      <c r="I37" s="200"/>
      <c r="J37" s="165"/>
      <c r="K37" s="201"/>
      <c r="L37" s="165"/>
      <c r="M37" s="201"/>
      <c r="N37" s="165"/>
      <c r="O37" s="201"/>
      <c r="P37" s="165"/>
    </row>
    <row r="38" spans="1:16" ht="15.75" customHeight="1" thickBot="1">
      <c r="A38" s="341" t="s">
        <v>23</v>
      </c>
      <c r="B38" s="342"/>
      <c r="C38" s="283"/>
      <c r="D38" s="291"/>
      <c r="E38" s="202">
        <f>E37</f>
        <v>0</v>
      </c>
      <c r="F38" s="203"/>
      <c r="G38" s="204">
        <f>G37+E38</f>
        <v>0</v>
      </c>
      <c r="H38" s="203"/>
      <c r="I38" s="200"/>
      <c r="J38" s="165"/>
      <c r="K38" s="201"/>
      <c r="L38" s="165"/>
      <c r="M38" s="201"/>
      <c r="N38" s="165"/>
      <c r="O38" s="201"/>
      <c r="P38" s="165"/>
    </row>
    <row r="39" spans="1:16" ht="31.5" customHeight="1">
      <c r="A39" s="329"/>
      <c r="B39" s="329"/>
      <c r="C39" s="329"/>
      <c r="D39" s="329"/>
      <c r="E39" s="329"/>
      <c r="F39" s="329"/>
      <c r="G39" s="329"/>
      <c r="H39" s="329"/>
    </row>
    <row r="40" spans="1:16">
      <c r="E40" s="205"/>
      <c r="G40" s="205"/>
    </row>
    <row r="42" spans="1:16">
      <c r="G42" s="205"/>
    </row>
  </sheetData>
  <mergeCells count="19">
    <mergeCell ref="M9:N10"/>
    <mergeCell ref="O9:P10"/>
    <mergeCell ref="A38:B38"/>
    <mergeCell ref="A34:B34"/>
    <mergeCell ref="A37:B37"/>
    <mergeCell ref="C9:C10"/>
    <mergeCell ref="E36:H36"/>
    <mergeCell ref="A36:C36"/>
    <mergeCell ref="D9:D10"/>
    <mergeCell ref="A1:H1"/>
    <mergeCell ref="A39:H39"/>
    <mergeCell ref="A8:H8"/>
    <mergeCell ref="K9:L10"/>
    <mergeCell ref="A9:A10"/>
    <mergeCell ref="B9:B10"/>
    <mergeCell ref="I9:J10"/>
    <mergeCell ref="A2:H2"/>
    <mergeCell ref="E9:F9"/>
    <mergeCell ref="G9:H9"/>
  </mergeCells>
  <pageMargins left="0.25" right="0.25" top="0.75" bottom="0.75" header="0.3" footer="0.3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9"/>
  <sheetViews>
    <sheetView showZeros="0" view="pageBreakPreview" zoomScale="82" zoomScaleNormal="75" zoomScaleSheetLayoutView="82" workbookViewId="0">
      <selection activeCell="A14" sqref="A14"/>
    </sheetView>
  </sheetViews>
  <sheetFormatPr defaultColWidth="11.42578125" defaultRowHeight="15"/>
  <cols>
    <col min="1" max="1" width="9.42578125" style="138" customWidth="1"/>
    <col min="2" max="2" width="120.5703125" style="139" customWidth="1"/>
    <col min="3" max="3" width="11.28515625" style="144" bestFit="1" customWidth="1"/>
    <col min="4" max="4" width="12.28515625" style="141" customWidth="1"/>
    <col min="5" max="5" width="18.28515625" style="142" hidden="1" customWidth="1"/>
    <col min="6" max="6" width="15.42578125" style="142" customWidth="1"/>
    <col min="7" max="7" width="17.28515625" style="142" customWidth="1"/>
    <col min="8" max="8" width="13" style="143" customWidth="1"/>
    <col min="9" max="9" width="18" style="70" customWidth="1"/>
    <col min="10" max="10" width="15.42578125" style="71" bestFit="1" customWidth="1"/>
    <col min="11" max="16384" width="11.42578125" style="71"/>
  </cols>
  <sheetData>
    <row r="1" spans="1:50" ht="18.75">
      <c r="A1" s="327" t="s">
        <v>39</v>
      </c>
      <c r="B1" s="357"/>
      <c r="C1" s="357"/>
      <c r="D1" s="357"/>
      <c r="E1" s="357"/>
      <c r="F1" s="357"/>
      <c r="G1" s="357"/>
      <c r="H1" s="69"/>
      <c r="I1" s="206"/>
    </row>
    <row r="2" spans="1:50">
      <c r="A2" s="337" t="s">
        <v>156</v>
      </c>
      <c r="B2" s="338"/>
      <c r="C2" s="338"/>
      <c r="D2" s="338"/>
      <c r="E2" s="338"/>
      <c r="F2" s="338"/>
      <c r="G2" s="338"/>
      <c r="H2" s="72"/>
      <c r="I2" s="206"/>
    </row>
    <row r="3" spans="1:50">
      <c r="A3" s="73"/>
      <c r="B3" s="75"/>
      <c r="C3" s="74"/>
      <c r="D3" s="74"/>
      <c r="E3" s="74"/>
      <c r="F3" s="74"/>
      <c r="G3" s="74"/>
      <c r="H3" s="76"/>
    </row>
    <row r="4" spans="1:50" s="81" customFormat="1">
      <c r="A4" s="58" t="s">
        <v>72</v>
      </c>
      <c r="B4" s="78"/>
      <c r="C4" s="77"/>
      <c r="D4" s="77"/>
      <c r="E4" s="77"/>
      <c r="F4" s="77"/>
      <c r="G4" s="77"/>
      <c r="H4" s="79"/>
      <c r="I4" s="207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1:50" s="84" customFormat="1">
      <c r="A5" s="60" t="s">
        <v>73</v>
      </c>
      <c r="B5" s="78"/>
      <c r="C5" s="77"/>
      <c r="D5" s="77"/>
      <c r="E5" s="77"/>
      <c r="F5" s="77"/>
      <c r="G5" s="77"/>
      <c r="H5" s="79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</row>
    <row r="6" spans="1:50" s="89" customFormat="1">
      <c r="A6" s="210"/>
      <c r="B6" s="75"/>
      <c r="C6" s="85"/>
      <c r="D6" s="86"/>
      <c r="E6" s="85" t="s">
        <v>28</v>
      </c>
      <c r="F6" s="85"/>
      <c r="G6" s="87"/>
      <c r="H6" s="76"/>
      <c r="I6" s="88"/>
    </row>
    <row r="7" spans="1:50" s="90" customFormat="1" ht="13.5" thickBot="1">
      <c r="A7" s="49"/>
      <c r="B7" s="75"/>
      <c r="C7" s="74"/>
      <c r="D7" s="74"/>
      <c r="E7" s="74"/>
      <c r="F7" s="74"/>
      <c r="G7" s="74"/>
      <c r="H7" s="76"/>
    </row>
    <row r="8" spans="1:50" s="90" customFormat="1" ht="16.5" thickBot="1">
      <c r="A8" s="354" t="s">
        <v>42</v>
      </c>
      <c r="B8" s="355"/>
      <c r="C8" s="355"/>
      <c r="D8" s="355"/>
      <c r="E8" s="355"/>
      <c r="F8" s="355"/>
      <c r="G8" s="355"/>
      <c r="H8" s="356"/>
    </row>
    <row r="9" spans="1:50" s="90" customFormat="1" ht="13.5" thickBot="1">
      <c r="A9" s="253" t="s">
        <v>2</v>
      </c>
      <c r="B9" s="254" t="s">
        <v>3</v>
      </c>
      <c r="C9" s="255" t="s">
        <v>4</v>
      </c>
      <c r="D9" s="256" t="s">
        <v>5</v>
      </c>
      <c r="E9" s="91" t="s">
        <v>24</v>
      </c>
      <c r="F9" s="208" t="s">
        <v>24</v>
      </c>
      <c r="G9" s="91" t="s">
        <v>6</v>
      </c>
      <c r="H9" s="92" t="s">
        <v>27</v>
      </c>
      <c r="I9" s="311">
        <f>G64</f>
        <v>0</v>
      </c>
    </row>
    <row r="10" spans="1:50" s="93" customFormat="1" ht="13.5" customHeight="1">
      <c r="A10" s="257">
        <v>1</v>
      </c>
      <c r="B10" s="258" t="s">
        <v>74</v>
      </c>
      <c r="C10" s="108"/>
      <c r="D10" s="109"/>
      <c r="E10" s="239"/>
      <c r="F10" s="239"/>
      <c r="G10" s="306">
        <f>SUM(G11:G13)</f>
        <v>0</v>
      </c>
      <c r="H10" s="112" t="e">
        <f>G10/$G$64</f>
        <v>#DIV/0!</v>
      </c>
    </row>
    <row r="11" spans="1:50" s="97" customFormat="1" ht="13.5" customHeight="1">
      <c r="A11" s="259" t="s">
        <v>75</v>
      </c>
      <c r="B11" s="260" t="s">
        <v>78</v>
      </c>
      <c r="C11" s="261" t="s">
        <v>143</v>
      </c>
      <c r="D11" s="262">
        <v>1</v>
      </c>
      <c r="E11" s="96"/>
      <c r="F11" s="248"/>
      <c r="G11" s="246">
        <f t="shared" ref="G11:G13" si="0">D11*F11</f>
        <v>0</v>
      </c>
      <c r="H11" s="312" t="e">
        <f>G11/$G$64</f>
        <v>#DIV/0!</v>
      </c>
      <c r="J11" s="98"/>
    </row>
    <row r="12" spans="1:50" s="93" customFormat="1" ht="13.5" customHeight="1">
      <c r="A12" s="259" t="s">
        <v>76</v>
      </c>
      <c r="B12" s="260" t="s">
        <v>79</v>
      </c>
      <c r="C12" s="261" t="s">
        <v>4</v>
      </c>
      <c r="D12" s="262">
        <v>1</v>
      </c>
      <c r="E12" s="95"/>
      <c r="F12" s="245"/>
      <c r="G12" s="246">
        <f t="shared" si="0"/>
        <v>0</v>
      </c>
      <c r="H12" s="312" t="e">
        <f>G12/$G$64</f>
        <v>#DIV/0!</v>
      </c>
      <c r="J12" s="99"/>
    </row>
    <row r="13" spans="1:50" s="93" customFormat="1" ht="13.5" customHeight="1">
      <c r="A13" s="259" t="s">
        <v>77</v>
      </c>
      <c r="B13" s="260" t="s">
        <v>80</v>
      </c>
      <c r="C13" s="264" t="s">
        <v>144</v>
      </c>
      <c r="D13" s="262">
        <v>1</v>
      </c>
      <c r="E13" s="101"/>
      <c r="F13" s="250"/>
      <c r="G13" s="246">
        <f t="shared" si="0"/>
        <v>0</v>
      </c>
      <c r="H13" s="312" t="e">
        <f>G13/$G$64</f>
        <v>#DIV/0!</v>
      </c>
    </row>
    <row r="14" spans="1:50" s="93" customFormat="1" ht="13.5" customHeight="1">
      <c r="A14" s="259"/>
      <c r="B14" s="260"/>
      <c r="C14" s="264"/>
      <c r="D14" s="262"/>
      <c r="E14" s="101"/>
      <c r="F14" s="271"/>
      <c r="G14" s="272"/>
      <c r="H14" s="273"/>
    </row>
    <row r="15" spans="1:50" s="97" customFormat="1" ht="13.5" customHeight="1">
      <c r="A15" s="257">
        <v>2</v>
      </c>
      <c r="B15" s="265" t="s">
        <v>81</v>
      </c>
      <c r="C15" s="258"/>
      <c r="D15" s="258"/>
      <c r="E15" s="240"/>
      <c r="F15" s="240"/>
      <c r="G15" s="111">
        <f>SUM(G16:G18)</f>
        <v>0</v>
      </c>
      <c r="H15" s="112" t="e">
        <f>G15/$G$64</f>
        <v>#DIV/0!</v>
      </c>
      <c r="J15" s="98"/>
    </row>
    <row r="16" spans="1:50" s="102" customFormat="1" ht="13.5" customHeight="1">
      <c r="A16" s="263" t="s">
        <v>82</v>
      </c>
      <c r="B16" s="260" t="s">
        <v>83</v>
      </c>
      <c r="C16" s="264" t="s">
        <v>145</v>
      </c>
      <c r="D16" s="262">
        <v>22</v>
      </c>
      <c r="E16" s="95"/>
      <c r="F16" s="245"/>
      <c r="G16" s="246">
        <f>D16*F16</f>
        <v>0</v>
      </c>
      <c r="H16" s="312" t="e">
        <f t="shared" ref="H16:H18" si="1">G16/$G$64</f>
        <v>#DIV/0!</v>
      </c>
      <c r="J16" s="103"/>
      <c r="K16" s="103"/>
    </row>
    <row r="17" spans="1:11" s="102" customFormat="1" ht="13.5" customHeight="1">
      <c r="A17" s="259" t="s">
        <v>84</v>
      </c>
      <c r="B17" s="260" t="s">
        <v>85</v>
      </c>
      <c r="C17" s="264" t="s">
        <v>145</v>
      </c>
      <c r="D17" s="262">
        <v>22</v>
      </c>
      <c r="E17" s="95"/>
      <c r="F17" s="245"/>
      <c r="G17" s="246">
        <f t="shared" ref="G17:G18" si="2">D17*F17</f>
        <v>0</v>
      </c>
      <c r="H17" s="312" t="e">
        <f t="shared" si="1"/>
        <v>#DIV/0!</v>
      </c>
      <c r="J17" s="103"/>
      <c r="K17" s="103"/>
    </row>
    <row r="18" spans="1:11" s="102" customFormat="1" ht="13.5" customHeight="1">
      <c r="A18" s="263" t="s">
        <v>86</v>
      </c>
      <c r="B18" s="260" t="s">
        <v>87</v>
      </c>
      <c r="C18" s="264" t="s">
        <v>145</v>
      </c>
      <c r="D18" s="262">
        <v>220</v>
      </c>
      <c r="E18" s="95"/>
      <c r="F18" s="245"/>
      <c r="G18" s="246">
        <f t="shared" si="2"/>
        <v>0</v>
      </c>
      <c r="H18" s="312" t="e">
        <f t="shared" si="1"/>
        <v>#DIV/0!</v>
      </c>
      <c r="J18" s="103"/>
      <c r="K18" s="103"/>
    </row>
    <row r="19" spans="1:11" s="102" customFormat="1" ht="13.5" customHeight="1">
      <c r="A19" s="263"/>
      <c r="B19" s="260"/>
      <c r="C19" s="264"/>
      <c r="D19" s="262"/>
      <c r="E19" s="95"/>
      <c r="F19" s="274"/>
      <c r="G19" s="275"/>
      <c r="H19" s="276"/>
      <c r="J19" s="103"/>
      <c r="K19" s="103"/>
    </row>
    <row r="20" spans="1:11" s="102" customFormat="1" ht="13.5" customHeight="1">
      <c r="A20" s="257">
        <v>3</v>
      </c>
      <c r="B20" s="265" t="s">
        <v>35</v>
      </c>
      <c r="C20" s="258"/>
      <c r="D20" s="258"/>
      <c r="E20" s="241"/>
      <c r="F20" s="241"/>
      <c r="G20" s="242">
        <f>SUM(G21:G27)</f>
        <v>0</v>
      </c>
      <c r="H20" s="112" t="e">
        <f>G20/$G$64</f>
        <v>#DIV/0!</v>
      </c>
      <c r="J20" s="103"/>
      <c r="K20" s="103"/>
    </row>
    <row r="21" spans="1:11" s="102" customFormat="1" ht="13.5" customHeight="1">
      <c r="A21" s="259" t="s">
        <v>88</v>
      </c>
      <c r="B21" s="260" t="s">
        <v>89</v>
      </c>
      <c r="C21" s="264" t="s">
        <v>146</v>
      </c>
      <c r="D21" s="266">
        <v>266.73</v>
      </c>
      <c r="E21" s="95"/>
      <c r="F21" s="245"/>
      <c r="G21" s="246">
        <f>D21*F21</f>
        <v>0</v>
      </c>
      <c r="H21" s="312" t="e">
        <f t="shared" ref="H21:H27" si="3">G21/$G$64</f>
        <v>#DIV/0!</v>
      </c>
      <c r="J21" s="103"/>
      <c r="K21" s="103"/>
    </row>
    <row r="22" spans="1:11" s="102" customFormat="1" ht="13.5" customHeight="1">
      <c r="A22" s="259" t="s">
        <v>90</v>
      </c>
      <c r="B22" s="260" t="s">
        <v>91</v>
      </c>
      <c r="C22" s="264" t="s">
        <v>146</v>
      </c>
      <c r="D22" s="266">
        <v>228.2</v>
      </c>
      <c r="E22" s="101"/>
      <c r="F22" s="250"/>
      <c r="G22" s="246">
        <f t="shared" ref="G22:G27" si="4">D22*F22</f>
        <v>0</v>
      </c>
      <c r="H22" s="312" t="e">
        <f t="shared" si="3"/>
        <v>#DIV/0!</v>
      </c>
      <c r="J22" s="103"/>
      <c r="K22" s="103"/>
    </row>
    <row r="23" spans="1:11" s="102" customFormat="1" ht="13.5" customHeight="1">
      <c r="A23" s="259" t="s">
        <v>92</v>
      </c>
      <c r="B23" s="260" t="s">
        <v>93</v>
      </c>
      <c r="C23" s="264" t="s">
        <v>146</v>
      </c>
      <c r="D23" s="266">
        <v>87.97</v>
      </c>
      <c r="E23" s="96"/>
      <c r="F23" s="248"/>
      <c r="G23" s="246">
        <f t="shared" si="4"/>
        <v>0</v>
      </c>
      <c r="H23" s="312" t="e">
        <f t="shared" si="3"/>
        <v>#DIV/0!</v>
      </c>
      <c r="J23" s="103"/>
      <c r="K23" s="103"/>
    </row>
    <row r="24" spans="1:11" s="102" customFormat="1" ht="13.5" customHeight="1">
      <c r="A24" s="259" t="s">
        <v>94</v>
      </c>
      <c r="B24" s="260" t="s">
        <v>95</v>
      </c>
      <c r="C24" s="264" t="s">
        <v>144</v>
      </c>
      <c r="D24" s="266">
        <v>356.91</v>
      </c>
      <c r="E24" s="95"/>
      <c r="F24" s="245"/>
      <c r="G24" s="246">
        <f t="shared" si="4"/>
        <v>0</v>
      </c>
      <c r="H24" s="312" t="e">
        <f t="shared" si="3"/>
        <v>#DIV/0!</v>
      </c>
      <c r="I24" s="209"/>
      <c r="J24" s="103"/>
      <c r="K24" s="103"/>
    </row>
    <row r="25" spans="1:11" s="102" customFormat="1" ht="13.5" customHeight="1">
      <c r="A25" s="259" t="s">
        <v>96</v>
      </c>
      <c r="B25" s="260" t="s">
        <v>97</v>
      </c>
      <c r="C25" s="264" t="s">
        <v>146</v>
      </c>
      <c r="D25" s="266">
        <v>113.13</v>
      </c>
      <c r="E25" s="95"/>
      <c r="F25" s="245"/>
      <c r="G25" s="246">
        <f t="shared" si="4"/>
        <v>0</v>
      </c>
      <c r="H25" s="312" t="e">
        <f t="shared" si="3"/>
        <v>#DIV/0!</v>
      </c>
      <c r="J25" s="103"/>
      <c r="K25" s="103"/>
    </row>
    <row r="26" spans="1:11" s="102" customFormat="1" ht="13.5" customHeight="1">
      <c r="A26" s="263" t="s">
        <v>98</v>
      </c>
      <c r="B26" s="260" t="s">
        <v>99</v>
      </c>
      <c r="C26" s="264" t="s">
        <v>144</v>
      </c>
      <c r="D26" s="266">
        <v>115.97</v>
      </c>
      <c r="E26" s="95"/>
      <c r="F26" s="245"/>
      <c r="G26" s="246">
        <f t="shared" si="4"/>
        <v>0</v>
      </c>
      <c r="H26" s="312" t="e">
        <f t="shared" si="3"/>
        <v>#DIV/0!</v>
      </c>
      <c r="I26" s="209"/>
      <c r="J26" s="103"/>
      <c r="K26" s="103"/>
    </row>
    <row r="27" spans="1:11" s="102" customFormat="1" ht="13.5" customHeight="1">
      <c r="A27" s="263" t="s">
        <v>100</v>
      </c>
      <c r="B27" s="260" t="s">
        <v>101</v>
      </c>
      <c r="C27" s="264" t="s">
        <v>144</v>
      </c>
      <c r="D27" s="266">
        <v>46.37</v>
      </c>
      <c r="E27" s="95"/>
      <c r="F27" s="245"/>
      <c r="G27" s="246">
        <f t="shared" si="4"/>
        <v>0</v>
      </c>
      <c r="H27" s="312" t="e">
        <f t="shared" si="3"/>
        <v>#DIV/0!</v>
      </c>
      <c r="J27" s="103"/>
      <c r="K27" s="103"/>
    </row>
    <row r="28" spans="1:11" s="102" customFormat="1" ht="13.5" customHeight="1">
      <c r="A28" s="263"/>
      <c r="B28" s="260"/>
      <c r="C28" s="264"/>
      <c r="D28" s="266"/>
      <c r="E28" s="95"/>
      <c r="F28" s="274"/>
      <c r="G28" s="275"/>
      <c r="H28" s="276"/>
      <c r="J28" s="103"/>
      <c r="K28" s="103"/>
    </row>
    <row r="29" spans="1:11" s="102" customFormat="1" ht="13.5" customHeight="1">
      <c r="A29" s="257">
        <v>4</v>
      </c>
      <c r="B29" s="258" t="s">
        <v>102</v>
      </c>
      <c r="C29" s="258"/>
      <c r="D29" s="258"/>
      <c r="E29" s="241"/>
      <c r="F29" s="241"/>
      <c r="G29" s="242">
        <f>SUM(G30)</f>
        <v>0</v>
      </c>
      <c r="H29" s="112" t="e">
        <f>G29/$G$64</f>
        <v>#DIV/0!</v>
      </c>
      <c r="I29" s="209"/>
      <c r="J29" s="103"/>
      <c r="K29" s="103"/>
    </row>
    <row r="30" spans="1:11" s="102" customFormat="1" ht="30" customHeight="1">
      <c r="A30" s="259" t="s">
        <v>103</v>
      </c>
      <c r="B30" s="267" t="s">
        <v>104</v>
      </c>
      <c r="C30" s="220" t="s">
        <v>144</v>
      </c>
      <c r="D30" s="269">
        <v>115.97</v>
      </c>
      <c r="E30" s="95"/>
      <c r="F30" s="245"/>
      <c r="G30" s="246">
        <f>D30*F30</f>
        <v>0</v>
      </c>
      <c r="H30" s="312" t="e">
        <f t="shared" ref="H30" si="5">G30/$G$64</f>
        <v>#DIV/0!</v>
      </c>
      <c r="I30" s="209"/>
      <c r="J30" s="103"/>
      <c r="K30" s="103"/>
    </row>
    <row r="31" spans="1:11" s="102" customFormat="1" ht="13.5" customHeight="1">
      <c r="A31" s="259"/>
      <c r="B31" s="267"/>
      <c r="C31" s="220"/>
      <c r="D31" s="269"/>
      <c r="E31" s="95"/>
      <c r="F31" s="274"/>
      <c r="G31" s="275"/>
      <c r="H31" s="276"/>
      <c r="I31" s="107"/>
      <c r="J31" s="103"/>
      <c r="K31" s="103"/>
    </row>
    <row r="32" spans="1:11" s="102" customFormat="1" ht="13.5" customHeight="1">
      <c r="A32" s="257">
        <v>5</v>
      </c>
      <c r="B32" s="258" t="s">
        <v>26</v>
      </c>
      <c r="C32" s="258"/>
      <c r="D32" s="258"/>
      <c r="E32" s="243"/>
      <c r="F32" s="241"/>
      <c r="G32" s="242">
        <f>SUM(G33:G35)</f>
        <v>0</v>
      </c>
      <c r="H32" s="112" t="e">
        <f>G32/$G$64</f>
        <v>#DIV/0!</v>
      </c>
      <c r="I32" s="107"/>
      <c r="J32" s="103"/>
      <c r="K32" s="103"/>
    </row>
    <row r="33" spans="1:11" s="102" customFormat="1" ht="13.5" customHeight="1">
      <c r="A33" s="259" t="s">
        <v>105</v>
      </c>
      <c r="B33" s="260" t="s">
        <v>106</v>
      </c>
      <c r="C33" s="264" t="s">
        <v>144</v>
      </c>
      <c r="D33" s="266">
        <v>109.3</v>
      </c>
      <c r="E33" s="95"/>
      <c r="F33" s="245"/>
      <c r="G33" s="246">
        <f>D33*F33</f>
        <v>0</v>
      </c>
      <c r="H33" s="312" t="e">
        <f t="shared" ref="H33:H35" si="6">G33/$G$64</f>
        <v>#DIV/0!</v>
      </c>
      <c r="I33" s="209"/>
      <c r="J33" s="103"/>
      <c r="K33" s="103"/>
    </row>
    <row r="34" spans="1:11" s="102" customFormat="1" ht="27" customHeight="1">
      <c r="A34" s="263" t="s">
        <v>107</v>
      </c>
      <c r="B34" s="267" t="s">
        <v>108</v>
      </c>
      <c r="C34" s="264" t="s">
        <v>144</v>
      </c>
      <c r="D34" s="266">
        <v>109.3</v>
      </c>
      <c r="E34" s="95"/>
      <c r="F34" s="245"/>
      <c r="G34" s="246">
        <f t="shared" ref="G34:G35" si="7">D34*F34</f>
        <v>0</v>
      </c>
      <c r="H34" s="312" t="e">
        <f t="shared" si="6"/>
        <v>#DIV/0!</v>
      </c>
      <c r="J34" s="103"/>
      <c r="K34" s="103"/>
    </row>
    <row r="35" spans="1:11" s="102" customFormat="1" ht="13.5" customHeight="1">
      <c r="A35" s="263" t="s">
        <v>109</v>
      </c>
      <c r="B35" s="260" t="s">
        <v>110</v>
      </c>
      <c r="C35" s="264" t="s">
        <v>144</v>
      </c>
      <c r="D35" s="266">
        <v>6.67</v>
      </c>
      <c r="E35" s="95"/>
      <c r="F35" s="245"/>
      <c r="G35" s="246">
        <f t="shared" si="7"/>
        <v>0</v>
      </c>
      <c r="H35" s="312" t="e">
        <f t="shared" si="6"/>
        <v>#DIV/0!</v>
      </c>
      <c r="J35" s="103"/>
      <c r="K35" s="103"/>
    </row>
    <row r="36" spans="1:11" s="102" customFormat="1" ht="13.5" customHeight="1">
      <c r="A36" s="263"/>
      <c r="B36" s="260"/>
      <c r="C36" s="264"/>
      <c r="D36" s="266"/>
      <c r="E36" s="95"/>
      <c r="F36" s="274"/>
      <c r="G36" s="275"/>
      <c r="H36" s="276"/>
      <c r="J36" s="103"/>
      <c r="K36" s="103"/>
    </row>
    <row r="37" spans="1:11" s="102" customFormat="1" ht="13.5" customHeight="1">
      <c r="A37" s="257">
        <v>6</v>
      </c>
      <c r="B37" s="258" t="s">
        <v>111</v>
      </c>
      <c r="C37" s="258"/>
      <c r="D37" s="258"/>
      <c r="E37" s="241"/>
      <c r="F37" s="241"/>
      <c r="G37" s="242">
        <f>SUM(G38:G39)</f>
        <v>0</v>
      </c>
      <c r="H37" s="112" t="e">
        <f>G37/$G$64</f>
        <v>#DIV/0!</v>
      </c>
      <c r="J37" s="103"/>
      <c r="K37" s="103"/>
    </row>
    <row r="38" spans="1:11" s="102" customFormat="1" ht="13.5" customHeight="1">
      <c r="A38" s="259" t="s">
        <v>112</v>
      </c>
      <c r="B38" s="267" t="s">
        <v>113</v>
      </c>
      <c r="C38" s="264" t="s">
        <v>144</v>
      </c>
      <c r="D38" s="266">
        <v>115.97</v>
      </c>
      <c r="E38" s="95"/>
      <c r="F38" s="245"/>
      <c r="G38" s="246">
        <f>D38*F38</f>
        <v>0</v>
      </c>
      <c r="H38" s="312" t="e">
        <f t="shared" ref="H38:H39" si="8">G38/$G$64</f>
        <v>#DIV/0!</v>
      </c>
      <c r="I38" s="211"/>
      <c r="J38" s="103"/>
      <c r="K38" s="103"/>
    </row>
    <row r="39" spans="1:11" s="102" customFormat="1" ht="13.5" customHeight="1">
      <c r="A39" s="259" t="s">
        <v>114</v>
      </c>
      <c r="B39" s="260" t="s">
        <v>115</v>
      </c>
      <c r="C39" s="264" t="s">
        <v>147</v>
      </c>
      <c r="D39" s="262">
        <v>73</v>
      </c>
      <c r="E39" s="95"/>
      <c r="F39" s="245"/>
      <c r="G39" s="246">
        <f>D39*F39</f>
        <v>0</v>
      </c>
      <c r="H39" s="312" t="e">
        <f t="shared" si="8"/>
        <v>#DIV/0!</v>
      </c>
      <c r="I39" s="212"/>
      <c r="J39" s="103"/>
      <c r="K39" s="103"/>
    </row>
    <row r="40" spans="1:11" s="102" customFormat="1" ht="13.5" customHeight="1">
      <c r="A40" s="259"/>
      <c r="B40" s="260"/>
      <c r="C40" s="264"/>
      <c r="D40" s="262"/>
      <c r="E40" s="95"/>
      <c r="F40" s="274"/>
      <c r="G40" s="275"/>
      <c r="H40" s="276"/>
      <c r="I40" s="270"/>
      <c r="J40" s="103"/>
      <c r="K40" s="103"/>
    </row>
    <row r="41" spans="1:11" s="102" customFormat="1" ht="13.5" customHeight="1">
      <c r="A41" s="257">
        <v>7</v>
      </c>
      <c r="B41" s="258" t="s">
        <v>116</v>
      </c>
      <c r="C41" s="258"/>
      <c r="D41" s="258"/>
      <c r="E41" s="241"/>
      <c r="F41" s="241"/>
      <c r="G41" s="242">
        <f>SUM(G42)</f>
        <v>0</v>
      </c>
      <c r="H41" s="112" t="e">
        <f>G41/$G$64</f>
        <v>#DIV/0!</v>
      </c>
      <c r="J41" s="103"/>
      <c r="K41" s="103"/>
    </row>
    <row r="42" spans="1:11" s="93" customFormat="1" ht="13.5" customHeight="1">
      <c r="A42" s="259" t="s">
        <v>117</v>
      </c>
      <c r="B42" s="260" t="s">
        <v>118</v>
      </c>
      <c r="C42" s="264" t="s">
        <v>144</v>
      </c>
      <c r="D42" s="268">
        <v>69.150000000000006</v>
      </c>
      <c r="E42" s="95"/>
      <c r="F42" s="245"/>
      <c r="G42" s="246">
        <f>D42*F42</f>
        <v>0</v>
      </c>
      <c r="H42" s="312" t="e">
        <f t="shared" ref="H42" si="9">G42/$G$64</f>
        <v>#DIV/0!</v>
      </c>
      <c r="J42" s="99"/>
    </row>
    <row r="43" spans="1:11" s="93" customFormat="1" ht="13.5" customHeight="1">
      <c r="A43" s="259"/>
      <c r="B43" s="260"/>
      <c r="C43" s="264"/>
      <c r="D43" s="268"/>
      <c r="E43" s="95"/>
      <c r="F43" s="274"/>
      <c r="G43" s="275"/>
      <c r="H43" s="276"/>
      <c r="J43" s="99"/>
    </row>
    <row r="44" spans="1:11" s="93" customFormat="1" ht="13.5" customHeight="1">
      <c r="A44" s="257">
        <v>8</v>
      </c>
      <c r="B44" s="258" t="s">
        <v>119</v>
      </c>
      <c r="C44" s="258"/>
      <c r="D44" s="258"/>
      <c r="E44" s="244"/>
      <c r="F44" s="244"/>
      <c r="G44" s="242">
        <f>SUM(G45:G47)</f>
        <v>0</v>
      </c>
      <c r="H44" s="112" t="e">
        <f>G44/$G$64</f>
        <v>#DIV/0!</v>
      </c>
      <c r="J44" s="99"/>
    </row>
    <row r="45" spans="1:11" s="93" customFormat="1" ht="13.5" customHeight="1">
      <c r="A45" s="259" t="s">
        <v>120</v>
      </c>
      <c r="B45" s="260" t="s">
        <v>121</v>
      </c>
      <c r="C45" s="264" t="s">
        <v>144</v>
      </c>
      <c r="D45" s="266">
        <v>46.37</v>
      </c>
      <c r="E45" s="110"/>
      <c r="F45" s="251"/>
      <c r="G45" s="249">
        <f>D45*F45</f>
        <v>0</v>
      </c>
      <c r="H45" s="312" t="e">
        <f t="shared" ref="H45:H47" si="10">G45/$G$64</f>
        <v>#DIV/0!</v>
      </c>
      <c r="J45" s="99"/>
    </row>
    <row r="46" spans="1:11" s="97" customFormat="1" ht="13.5" customHeight="1">
      <c r="A46" s="263" t="s">
        <v>122</v>
      </c>
      <c r="B46" s="260" t="s">
        <v>123</v>
      </c>
      <c r="C46" s="264" t="s">
        <v>144</v>
      </c>
      <c r="D46" s="266">
        <v>88.78</v>
      </c>
      <c r="E46" s="95"/>
      <c r="F46" s="245"/>
      <c r="G46" s="249">
        <f t="shared" ref="G46:G47" si="11">D46*F46</f>
        <v>0</v>
      </c>
      <c r="H46" s="312" t="e">
        <f t="shared" si="10"/>
        <v>#DIV/0!</v>
      </c>
      <c r="J46" s="98"/>
    </row>
    <row r="47" spans="1:11" s="97" customFormat="1" ht="13.5" customHeight="1">
      <c r="A47" s="263" t="s">
        <v>124</v>
      </c>
      <c r="B47" s="260" t="s">
        <v>125</v>
      </c>
      <c r="C47" s="264" t="s">
        <v>144</v>
      </c>
      <c r="D47" s="266">
        <v>88.78</v>
      </c>
      <c r="E47" s="95"/>
      <c r="F47" s="245"/>
      <c r="G47" s="249">
        <f t="shared" si="11"/>
        <v>0</v>
      </c>
      <c r="H47" s="312" t="e">
        <f t="shared" si="10"/>
        <v>#DIV/0!</v>
      </c>
      <c r="J47" s="98"/>
    </row>
    <row r="48" spans="1:11" s="97" customFormat="1" ht="13.5" customHeight="1">
      <c r="A48" s="263"/>
      <c r="B48" s="260"/>
      <c r="C48" s="264"/>
      <c r="D48" s="266"/>
      <c r="E48" s="95"/>
      <c r="F48" s="274"/>
      <c r="G48" s="274"/>
      <c r="H48" s="277"/>
      <c r="J48" s="98"/>
    </row>
    <row r="49" spans="1:10" s="97" customFormat="1" ht="13.5" customHeight="1">
      <c r="A49" s="257">
        <v>9</v>
      </c>
      <c r="B49" s="258" t="s">
        <v>126</v>
      </c>
      <c r="C49" s="258"/>
      <c r="D49" s="258"/>
      <c r="E49" s="244"/>
      <c r="F49" s="244"/>
      <c r="G49" s="242">
        <f>SUM(G50)</f>
        <v>0</v>
      </c>
      <c r="H49" s="112" t="e">
        <f>G49/$G$64</f>
        <v>#DIV/0!</v>
      </c>
      <c r="J49" s="98"/>
    </row>
    <row r="50" spans="1:10" s="93" customFormat="1" ht="13.5" customHeight="1">
      <c r="A50" s="263" t="s">
        <v>127</v>
      </c>
      <c r="B50" s="260" t="s">
        <v>128</v>
      </c>
      <c r="C50" s="264" t="s">
        <v>146</v>
      </c>
      <c r="D50" s="266">
        <v>87.97</v>
      </c>
      <c r="E50" s="110"/>
      <c r="F50" s="245"/>
      <c r="G50" s="249">
        <f>D50*F50</f>
        <v>0</v>
      </c>
      <c r="H50" s="312" t="e">
        <f t="shared" ref="H50" si="12">G50/$G$64</f>
        <v>#DIV/0!</v>
      </c>
      <c r="J50" s="99"/>
    </row>
    <row r="51" spans="1:10" s="93" customFormat="1" ht="13.5" customHeight="1">
      <c r="A51" s="263"/>
      <c r="B51" s="260"/>
      <c r="C51" s="264"/>
      <c r="D51" s="266"/>
      <c r="E51" s="110"/>
      <c r="F51" s="307"/>
      <c r="G51" s="308"/>
      <c r="H51" s="309"/>
      <c r="J51" s="99"/>
    </row>
    <row r="52" spans="1:10" s="93" customFormat="1" ht="24.75" customHeight="1">
      <c r="A52" s="257">
        <v>10</v>
      </c>
      <c r="B52" s="258" t="s">
        <v>129</v>
      </c>
      <c r="C52" s="258"/>
      <c r="D52" s="258"/>
      <c r="E52" s="241"/>
      <c r="F52" s="241"/>
      <c r="G52" s="241">
        <f>SUM(G53:G56)</f>
        <v>0</v>
      </c>
      <c r="H52" s="112" t="e">
        <f>G52/$G$64</f>
        <v>#DIV/0!</v>
      </c>
      <c r="J52" s="99"/>
    </row>
    <row r="53" spans="1:10" s="93" customFormat="1" ht="27" customHeight="1">
      <c r="A53" s="259" t="s">
        <v>130</v>
      </c>
      <c r="B53" s="260" t="s">
        <v>131</v>
      </c>
      <c r="C53" s="264" t="s">
        <v>144</v>
      </c>
      <c r="D53" s="266">
        <v>356.91</v>
      </c>
      <c r="E53" s="95"/>
      <c r="F53" s="245"/>
      <c r="G53" s="245">
        <f>D53*F53</f>
        <v>0</v>
      </c>
      <c r="H53" s="312" t="e">
        <f t="shared" ref="H53:H56" si="13">G53/$G$64</f>
        <v>#DIV/0!</v>
      </c>
      <c r="J53" s="99"/>
    </row>
    <row r="54" spans="1:10" s="93" customFormat="1" ht="13.5" customHeight="1">
      <c r="A54" s="259" t="s">
        <v>132</v>
      </c>
      <c r="B54" s="260" t="s">
        <v>133</v>
      </c>
      <c r="C54" s="264" t="s">
        <v>146</v>
      </c>
      <c r="D54" s="266">
        <v>113.13</v>
      </c>
      <c r="E54" s="95"/>
      <c r="F54" s="245"/>
      <c r="G54" s="245">
        <f t="shared" ref="G54:G56" si="14">D54*F54</f>
        <v>0</v>
      </c>
      <c r="H54" s="312" t="e">
        <f t="shared" si="13"/>
        <v>#DIV/0!</v>
      </c>
      <c r="J54" s="99"/>
    </row>
    <row r="55" spans="1:10" s="93" customFormat="1" ht="13.5" customHeight="1">
      <c r="A55" s="259" t="s">
        <v>134</v>
      </c>
      <c r="B55" s="260" t="s">
        <v>135</v>
      </c>
      <c r="C55" s="264" t="s">
        <v>146</v>
      </c>
      <c r="D55" s="266">
        <v>87.97</v>
      </c>
      <c r="E55" s="95"/>
      <c r="F55" s="245"/>
      <c r="G55" s="245">
        <f t="shared" si="14"/>
        <v>0</v>
      </c>
      <c r="H55" s="312" t="e">
        <f t="shared" si="13"/>
        <v>#DIV/0!</v>
      </c>
      <c r="J55" s="99"/>
    </row>
    <row r="56" spans="1:10" s="97" customFormat="1" ht="13.5" customHeight="1">
      <c r="A56" s="263" t="s">
        <v>136</v>
      </c>
      <c r="B56" s="260" t="s">
        <v>137</v>
      </c>
      <c r="C56" s="264" t="s">
        <v>146</v>
      </c>
      <c r="D56" s="266">
        <v>228.2</v>
      </c>
      <c r="E56" s="95"/>
      <c r="F56" s="245"/>
      <c r="G56" s="245">
        <f t="shared" si="14"/>
        <v>0</v>
      </c>
      <c r="H56" s="312" t="e">
        <f t="shared" si="13"/>
        <v>#DIV/0!</v>
      </c>
      <c r="J56" s="98"/>
    </row>
    <row r="57" spans="1:10" s="97" customFormat="1" ht="13.5" customHeight="1">
      <c r="A57" s="263"/>
      <c r="B57" s="260"/>
      <c r="C57" s="264"/>
      <c r="D57" s="266"/>
      <c r="E57" s="95"/>
      <c r="F57" s="274"/>
      <c r="G57" s="274"/>
      <c r="H57" s="274"/>
      <c r="J57" s="98"/>
    </row>
    <row r="58" spans="1:10" s="97" customFormat="1" ht="13.5" customHeight="1">
      <c r="A58" s="257">
        <v>11</v>
      </c>
      <c r="B58" s="258" t="s">
        <v>138</v>
      </c>
      <c r="C58" s="258"/>
      <c r="D58" s="258"/>
      <c r="E58" s="241"/>
      <c r="F58" s="241"/>
      <c r="G58" s="241">
        <f>SUM(G59:G60)</f>
        <v>0</v>
      </c>
      <c r="H58" s="112" t="e">
        <f>G58/$G$64</f>
        <v>#DIV/0!</v>
      </c>
      <c r="J58" s="98"/>
    </row>
    <row r="59" spans="1:10" s="97" customFormat="1" ht="21.75" customHeight="1">
      <c r="A59" s="263" t="s">
        <v>139</v>
      </c>
      <c r="B59" s="260" t="s">
        <v>140</v>
      </c>
      <c r="C59" s="264" t="s">
        <v>148</v>
      </c>
      <c r="D59" s="262">
        <f>[1]COMPOSIÇÃO!E160</f>
        <v>1.2</v>
      </c>
      <c r="E59" s="95"/>
      <c r="F59" s="245"/>
      <c r="G59" s="245">
        <f>D59*F59</f>
        <v>0</v>
      </c>
      <c r="H59" s="312" t="e">
        <f t="shared" ref="H59:H60" si="15">G59/$G$64</f>
        <v>#DIV/0!</v>
      </c>
      <c r="J59" s="98"/>
    </row>
    <row r="60" spans="1:10" s="93" customFormat="1" ht="13.5" customHeight="1">
      <c r="A60" s="263" t="s">
        <v>141</v>
      </c>
      <c r="B60" s="260" t="s">
        <v>142</v>
      </c>
      <c r="C60" s="264" t="s">
        <v>149</v>
      </c>
      <c r="D60" s="266">
        <f>[1]COMPOSIÇÃO!E165</f>
        <v>0.6</v>
      </c>
      <c r="E60" s="113"/>
      <c r="F60" s="252"/>
      <c r="G60" s="245">
        <f>D60*F60</f>
        <v>0</v>
      </c>
      <c r="H60" s="312" t="e">
        <f t="shared" si="15"/>
        <v>#DIV/0!</v>
      </c>
      <c r="J60" s="99"/>
    </row>
    <row r="61" spans="1:10" s="116" customFormat="1" ht="13.5" customHeight="1">
      <c r="A61" s="117"/>
      <c r="B61" s="104" t="s">
        <v>8</v>
      </c>
      <c r="C61" s="100"/>
      <c r="D61" s="106"/>
      <c r="E61" s="94"/>
      <c r="F61" s="94"/>
      <c r="G61" s="105"/>
      <c r="H61" s="118"/>
      <c r="I61" s="115"/>
    </row>
    <row r="62" spans="1:10" s="116" customFormat="1" ht="13.5" customHeight="1">
      <c r="A62" s="119"/>
      <c r="B62" s="120" t="s">
        <v>36</v>
      </c>
      <c r="C62" s="121"/>
      <c r="D62" s="122"/>
      <c r="E62" s="114"/>
      <c r="F62" s="114"/>
      <c r="G62" s="114">
        <f>G10+G15+G20+G29+G32+G37+G41+G44+G49+G52+G58</f>
        <v>0</v>
      </c>
      <c r="H62" s="213"/>
      <c r="I62" s="115"/>
    </row>
    <row r="63" spans="1:10">
      <c r="A63" s="123"/>
      <c r="B63" s="124" t="s">
        <v>38</v>
      </c>
      <c r="C63" s="125">
        <f>'BDI DIFERENCIADO'!B18</f>
        <v>0</v>
      </c>
      <c r="D63" s="126"/>
      <c r="E63" s="127"/>
      <c r="F63" s="245"/>
      <c r="G63" s="310">
        <f>'BDI DIFERENCIADO'!B18</f>
        <v>0</v>
      </c>
      <c r="H63" s="247">
        <f>G62*G63</f>
        <v>0</v>
      </c>
    </row>
    <row r="64" spans="1:10" ht="15.75" thickBot="1">
      <c r="A64" s="128"/>
      <c r="B64" s="129" t="s">
        <v>37</v>
      </c>
      <c r="C64" s="130"/>
      <c r="D64" s="131"/>
      <c r="E64" s="132"/>
      <c r="F64" s="132"/>
      <c r="G64" s="133">
        <f>G62+H63</f>
        <v>0</v>
      </c>
      <c r="H64" s="134"/>
      <c r="I64" s="135"/>
    </row>
    <row r="65" spans="1:8">
      <c r="A65" s="358"/>
      <c r="B65" s="358"/>
      <c r="C65" s="358"/>
      <c r="D65" s="358"/>
      <c r="E65" s="358"/>
      <c r="F65" s="358"/>
      <c r="G65" s="358"/>
      <c r="H65" s="358"/>
    </row>
    <row r="66" spans="1:8">
      <c r="A66" s="136"/>
      <c r="B66" s="137"/>
      <c r="C66" s="137"/>
      <c r="D66" s="137"/>
      <c r="E66" s="137"/>
      <c r="F66" s="137"/>
      <c r="G66" s="137"/>
      <c r="H66" s="137"/>
    </row>
    <row r="67" spans="1:8">
      <c r="C67" s="140"/>
    </row>
    <row r="68" spans="1:8">
      <c r="C68" s="140"/>
    </row>
    <row r="69" spans="1:8">
      <c r="C69" s="140"/>
    </row>
  </sheetData>
  <mergeCells count="4">
    <mergeCell ref="A8:H8"/>
    <mergeCell ref="A1:G1"/>
    <mergeCell ref="A2:G2"/>
    <mergeCell ref="A65:H6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3" fitToHeight="2" orientation="landscape" horizontalDpi="300" verticalDpi="300" r:id="rId1"/>
  <rowBreaks count="1" manualBreakCount="1">
    <brk id="4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G24" sqref="G24"/>
    </sheetView>
  </sheetViews>
  <sheetFormatPr defaultColWidth="9.140625" defaultRowHeight="15"/>
  <cols>
    <col min="1" max="1" width="10.28515625" customWidth="1"/>
    <col min="2" max="2" width="22" customWidth="1"/>
    <col min="3" max="3" width="11.7109375" customWidth="1"/>
    <col min="4" max="4" width="10" customWidth="1"/>
    <col min="5" max="5" width="11.5703125" customWidth="1"/>
    <col min="6" max="6" width="11.7109375" customWidth="1"/>
    <col min="7" max="7" width="11" customWidth="1"/>
    <col min="257" max="257" width="10.28515625" customWidth="1"/>
    <col min="258" max="258" width="22" customWidth="1"/>
    <col min="259" max="259" width="11.7109375" customWidth="1"/>
    <col min="260" max="260" width="10" customWidth="1"/>
    <col min="261" max="261" width="11.5703125" customWidth="1"/>
    <col min="262" max="262" width="11.7109375" customWidth="1"/>
    <col min="263" max="263" width="11" customWidth="1"/>
    <col min="513" max="513" width="10.28515625" customWidth="1"/>
    <col min="514" max="514" width="22" customWidth="1"/>
    <col min="515" max="515" width="11.7109375" customWidth="1"/>
    <col min="516" max="516" width="10" customWidth="1"/>
    <col min="517" max="517" width="11.5703125" customWidth="1"/>
    <col min="518" max="518" width="11.7109375" customWidth="1"/>
    <col min="519" max="519" width="11" customWidth="1"/>
    <col min="769" max="769" width="10.28515625" customWidth="1"/>
    <col min="770" max="770" width="22" customWidth="1"/>
    <col min="771" max="771" width="11.7109375" customWidth="1"/>
    <col min="772" max="772" width="10" customWidth="1"/>
    <col min="773" max="773" width="11.5703125" customWidth="1"/>
    <col min="774" max="774" width="11.7109375" customWidth="1"/>
    <col min="775" max="775" width="11" customWidth="1"/>
    <col min="1025" max="1025" width="10.28515625" customWidth="1"/>
    <col min="1026" max="1026" width="22" customWidth="1"/>
    <col min="1027" max="1027" width="11.7109375" customWidth="1"/>
    <col min="1028" max="1028" width="10" customWidth="1"/>
    <col min="1029" max="1029" width="11.5703125" customWidth="1"/>
    <col min="1030" max="1030" width="11.7109375" customWidth="1"/>
    <col min="1031" max="1031" width="11" customWidth="1"/>
    <col min="1281" max="1281" width="10.28515625" customWidth="1"/>
    <col min="1282" max="1282" width="22" customWidth="1"/>
    <col min="1283" max="1283" width="11.7109375" customWidth="1"/>
    <col min="1284" max="1284" width="10" customWidth="1"/>
    <col min="1285" max="1285" width="11.5703125" customWidth="1"/>
    <col min="1286" max="1286" width="11.7109375" customWidth="1"/>
    <col min="1287" max="1287" width="11" customWidth="1"/>
    <col min="1537" max="1537" width="10.28515625" customWidth="1"/>
    <col min="1538" max="1538" width="22" customWidth="1"/>
    <col min="1539" max="1539" width="11.7109375" customWidth="1"/>
    <col min="1540" max="1540" width="10" customWidth="1"/>
    <col min="1541" max="1541" width="11.5703125" customWidth="1"/>
    <col min="1542" max="1542" width="11.7109375" customWidth="1"/>
    <col min="1543" max="1543" width="11" customWidth="1"/>
    <col min="1793" max="1793" width="10.28515625" customWidth="1"/>
    <col min="1794" max="1794" width="22" customWidth="1"/>
    <col min="1795" max="1795" width="11.7109375" customWidth="1"/>
    <col min="1796" max="1796" width="10" customWidth="1"/>
    <col min="1797" max="1797" width="11.5703125" customWidth="1"/>
    <col min="1798" max="1798" width="11.7109375" customWidth="1"/>
    <col min="1799" max="1799" width="11" customWidth="1"/>
    <col min="2049" max="2049" width="10.28515625" customWidth="1"/>
    <col min="2050" max="2050" width="22" customWidth="1"/>
    <col min="2051" max="2051" width="11.7109375" customWidth="1"/>
    <col min="2052" max="2052" width="10" customWidth="1"/>
    <col min="2053" max="2053" width="11.5703125" customWidth="1"/>
    <col min="2054" max="2054" width="11.7109375" customWidth="1"/>
    <col min="2055" max="2055" width="11" customWidth="1"/>
    <col min="2305" max="2305" width="10.28515625" customWidth="1"/>
    <col min="2306" max="2306" width="22" customWidth="1"/>
    <col min="2307" max="2307" width="11.7109375" customWidth="1"/>
    <col min="2308" max="2308" width="10" customWidth="1"/>
    <col min="2309" max="2309" width="11.5703125" customWidth="1"/>
    <col min="2310" max="2310" width="11.7109375" customWidth="1"/>
    <col min="2311" max="2311" width="11" customWidth="1"/>
    <col min="2561" max="2561" width="10.28515625" customWidth="1"/>
    <col min="2562" max="2562" width="22" customWidth="1"/>
    <col min="2563" max="2563" width="11.7109375" customWidth="1"/>
    <col min="2564" max="2564" width="10" customWidth="1"/>
    <col min="2565" max="2565" width="11.5703125" customWidth="1"/>
    <col min="2566" max="2566" width="11.7109375" customWidth="1"/>
    <col min="2567" max="2567" width="11" customWidth="1"/>
    <col min="2817" max="2817" width="10.28515625" customWidth="1"/>
    <col min="2818" max="2818" width="22" customWidth="1"/>
    <col min="2819" max="2819" width="11.7109375" customWidth="1"/>
    <col min="2820" max="2820" width="10" customWidth="1"/>
    <col min="2821" max="2821" width="11.5703125" customWidth="1"/>
    <col min="2822" max="2822" width="11.7109375" customWidth="1"/>
    <col min="2823" max="2823" width="11" customWidth="1"/>
    <col min="3073" max="3073" width="10.28515625" customWidth="1"/>
    <col min="3074" max="3074" width="22" customWidth="1"/>
    <col min="3075" max="3075" width="11.7109375" customWidth="1"/>
    <col min="3076" max="3076" width="10" customWidth="1"/>
    <col min="3077" max="3077" width="11.5703125" customWidth="1"/>
    <col min="3078" max="3078" width="11.7109375" customWidth="1"/>
    <col min="3079" max="3079" width="11" customWidth="1"/>
    <col min="3329" max="3329" width="10.28515625" customWidth="1"/>
    <col min="3330" max="3330" width="22" customWidth="1"/>
    <col min="3331" max="3331" width="11.7109375" customWidth="1"/>
    <col min="3332" max="3332" width="10" customWidth="1"/>
    <col min="3333" max="3333" width="11.5703125" customWidth="1"/>
    <col min="3334" max="3334" width="11.7109375" customWidth="1"/>
    <col min="3335" max="3335" width="11" customWidth="1"/>
    <col min="3585" max="3585" width="10.28515625" customWidth="1"/>
    <col min="3586" max="3586" width="22" customWidth="1"/>
    <col min="3587" max="3587" width="11.7109375" customWidth="1"/>
    <col min="3588" max="3588" width="10" customWidth="1"/>
    <col min="3589" max="3589" width="11.5703125" customWidth="1"/>
    <col min="3590" max="3590" width="11.7109375" customWidth="1"/>
    <col min="3591" max="3591" width="11" customWidth="1"/>
    <col min="3841" max="3841" width="10.28515625" customWidth="1"/>
    <col min="3842" max="3842" width="22" customWidth="1"/>
    <col min="3843" max="3843" width="11.7109375" customWidth="1"/>
    <col min="3844" max="3844" width="10" customWidth="1"/>
    <col min="3845" max="3845" width="11.5703125" customWidth="1"/>
    <col min="3846" max="3846" width="11.7109375" customWidth="1"/>
    <col min="3847" max="3847" width="11" customWidth="1"/>
    <col min="4097" max="4097" width="10.28515625" customWidth="1"/>
    <col min="4098" max="4098" width="22" customWidth="1"/>
    <col min="4099" max="4099" width="11.7109375" customWidth="1"/>
    <col min="4100" max="4100" width="10" customWidth="1"/>
    <col min="4101" max="4101" width="11.5703125" customWidth="1"/>
    <col min="4102" max="4102" width="11.7109375" customWidth="1"/>
    <col min="4103" max="4103" width="11" customWidth="1"/>
    <col min="4353" max="4353" width="10.28515625" customWidth="1"/>
    <col min="4354" max="4354" width="22" customWidth="1"/>
    <col min="4355" max="4355" width="11.7109375" customWidth="1"/>
    <col min="4356" max="4356" width="10" customWidth="1"/>
    <col min="4357" max="4357" width="11.5703125" customWidth="1"/>
    <col min="4358" max="4358" width="11.7109375" customWidth="1"/>
    <col min="4359" max="4359" width="11" customWidth="1"/>
    <col min="4609" max="4609" width="10.28515625" customWidth="1"/>
    <col min="4610" max="4610" width="22" customWidth="1"/>
    <col min="4611" max="4611" width="11.7109375" customWidth="1"/>
    <col min="4612" max="4612" width="10" customWidth="1"/>
    <col min="4613" max="4613" width="11.5703125" customWidth="1"/>
    <col min="4614" max="4614" width="11.7109375" customWidth="1"/>
    <col min="4615" max="4615" width="11" customWidth="1"/>
    <col min="4865" max="4865" width="10.28515625" customWidth="1"/>
    <col min="4866" max="4866" width="22" customWidth="1"/>
    <col min="4867" max="4867" width="11.7109375" customWidth="1"/>
    <col min="4868" max="4868" width="10" customWidth="1"/>
    <col min="4869" max="4869" width="11.5703125" customWidth="1"/>
    <col min="4870" max="4870" width="11.7109375" customWidth="1"/>
    <col min="4871" max="4871" width="11" customWidth="1"/>
    <col min="5121" max="5121" width="10.28515625" customWidth="1"/>
    <col min="5122" max="5122" width="22" customWidth="1"/>
    <col min="5123" max="5123" width="11.7109375" customWidth="1"/>
    <col min="5124" max="5124" width="10" customWidth="1"/>
    <col min="5125" max="5125" width="11.5703125" customWidth="1"/>
    <col min="5126" max="5126" width="11.7109375" customWidth="1"/>
    <col min="5127" max="5127" width="11" customWidth="1"/>
    <col min="5377" max="5377" width="10.28515625" customWidth="1"/>
    <col min="5378" max="5378" width="22" customWidth="1"/>
    <col min="5379" max="5379" width="11.7109375" customWidth="1"/>
    <col min="5380" max="5380" width="10" customWidth="1"/>
    <col min="5381" max="5381" width="11.5703125" customWidth="1"/>
    <col min="5382" max="5382" width="11.7109375" customWidth="1"/>
    <col min="5383" max="5383" width="11" customWidth="1"/>
    <col min="5633" max="5633" width="10.28515625" customWidth="1"/>
    <col min="5634" max="5634" width="22" customWidth="1"/>
    <col min="5635" max="5635" width="11.7109375" customWidth="1"/>
    <col min="5636" max="5636" width="10" customWidth="1"/>
    <col min="5637" max="5637" width="11.5703125" customWidth="1"/>
    <col min="5638" max="5638" width="11.7109375" customWidth="1"/>
    <col min="5639" max="5639" width="11" customWidth="1"/>
    <col min="5889" max="5889" width="10.28515625" customWidth="1"/>
    <col min="5890" max="5890" width="22" customWidth="1"/>
    <col min="5891" max="5891" width="11.7109375" customWidth="1"/>
    <col min="5892" max="5892" width="10" customWidth="1"/>
    <col min="5893" max="5893" width="11.5703125" customWidth="1"/>
    <col min="5894" max="5894" width="11.7109375" customWidth="1"/>
    <col min="5895" max="5895" width="11" customWidth="1"/>
    <col min="6145" max="6145" width="10.28515625" customWidth="1"/>
    <col min="6146" max="6146" width="22" customWidth="1"/>
    <col min="6147" max="6147" width="11.7109375" customWidth="1"/>
    <col min="6148" max="6148" width="10" customWidth="1"/>
    <col min="6149" max="6149" width="11.5703125" customWidth="1"/>
    <col min="6150" max="6150" width="11.7109375" customWidth="1"/>
    <col min="6151" max="6151" width="11" customWidth="1"/>
    <col min="6401" max="6401" width="10.28515625" customWidth="1"/>
    <col min="6402" max="6402" width="22" customWidth="1"/>
    <col min="6403" max="6403" width="11.7109375" customWidth="1"/>
    <col min="6404" max="6404" width="10" customWidth="1"/>
    <col min="6405" max="6405" width="11.5703125" customWidth="1"/>
    <col min="6406" max="6406" width="11.7109375" customWidth="1"/>
    <col min="6407" max="6407" width="11" customWidth="1"/>
    <col min="6657" max="6657" width="10.28515625" customWidth="1"/>
    <col min="6658" max="6658" width="22" customWidth="1"/>
    <col min="6659" max="6659" width="11.7109375" customWidth="1"/>
    <col min="6660" max="6660" width="10" customWidth="1"/>
    <col min="6661" max="6661" width="11.5703125" customWidth="1"/>
    <col min="6662" max="6662" width="11.7109375" customWidth="1"/>
    <col min="6663" max="6663" width="11" customWidth="1"/>
    <col min="6913" max="6913" width="10.28515625" customWidth="1"/>
    <col min="6914" max="6914" width="22" customWidth="1"/>
    <col min="6915" max="6915" width="11.7109375" customWidth="1"/>
    <col min="6916" max="6916" width="10" customWidth="1"/>
    <col min="6917" max="6917" width="11.5703125" customWidth="1"/>
    <col min="6918" max="6918" width="11.7109375" customWidth="1"/>
    <col min="6919" max="6919" width="11" customWidth="1"/>
    <col min="7169" max="7169" width="10.28515625" customWidth="1"/>
    <col min="7170" max="7170" width="22" customWidth="1"/>
    <col min="7171" max="7171" width="11.7109375" customWidth="1"/>
    <col min="7172" max="7172" width="10" customWidth="1"/>
    <col min="7173" max="7173" width="11.5703125" customWidth="1"/>
    <col min="7174" max="7174" width="11.7109375" customWidth="1"/>
    <col min="7175" max="7175" width="11" customWidth="1"/>
    <col min="7425" max="7425" width="10.28515625" customWidth="1"/>
    <col min="7426" max="7426" width="22" customWidth="1"/>
    <col min="7427" max="7427" width="11.7109375" customWidth="1"/>
    <col min="7428" max="7428" width="10" customWidth="1"/>
    <col min="7429" max="7429" width="11.5703125" customWidth="1"/>
    <col min="7430" max="7430" width="11.7109375" customWidth="1"/>
    <col min="7431" max="7431" width="11" customWidth="1"/>
    <col min="7681" max="7681" width="10.28515625" customWidth="1"/>
    <col min="7682" max="7682" width="22" customWidth="1"/>
    <col min="7683" max="7683" width="11.7109375" customWidth="1"/>
    <col min="7684" max="7684" width="10" customWidth="1"/>
    <col min="7685" max="7685" width="11.5703125" customWidth="1"/>
    <col min="7686" max="7686" width="11.7109375" customWidth="1"/>
    <col min="7687" max="7687" width="11" customWidth="1"/>
    <col min="7937" max="7937" width="10.28515625" customWidth="1"/>
    <col min="7938" max="7938" width="22" customWidth="1"/>
    <col min="7939" max="7939" width="11.7109375" customWidth="1"/>
    <col min="7940" max="7940" width="10" customWidth="1"/>
    <col min="7941" max="7941" width="11.5703125" customWidth="1"/>
    <col min="7942" max="7942" width="11.7109375" customWidth="1"/>
    <col min="7943" max="7943" width="11" customWidth="1"/>
    <col min="8193" max="8193" width="10.28515625" customWidth="1"/>
    <col min="8194" max="8194" width="22" customWidth="1"/>
    <col min="8195" max="8195" width="11.7109375" customWidth="1"/>
    <col min="8196" max="8196" width="10" customWidth="1"/>
    <col min="8197" max="8197" width="11.5703125" customWidth="1"/>
    <col min="8198" max="8198" width="11.7109375" customWidth="1"/>
    <col min="8199" max="8199" width="11" customWidth="1"/>
    <col min="8449" max="8449" width="10.28515625" customWidth="1"/>
    <col min="8450" max="8450" width="22" customWidth="1"/>
    <col min="8451" max="8451" width="11.7109375" customWidth="1"/>
    <col min="8452" max="8452" width="10" customWidth="1"/>
    <col min="8453" max="8453" width="11.5703125" customWidth="1"/>
    <col min="8454" max="8454" width="11.7109375" customWidth="1"/>
    <col min="8455" max="8455" width="11" customWidth="1"/>
    <col min="8705" max="8705" width="10.28515625" customWidth="1"/>
    <col min="8706" max="8706" width="22" customWidth="1"/>
    <col min="8707" max="8707" width="11.7109375" customWidth="1"/>
    <col min="8708" max="8708" width="10" customWidth="1"/>
    <col min="8709" max="8709" width="11.5703125" customWidth="1"/>
    <col min="8710" max="8710" width="11.7109375" customWidth="1"/>
    <col min="8711" max="8711" width="11" customWidth="1"/>
    <col min="8961" max="8961" width="10.28515625" customWidth="1"/>
    <col min="8962" max="8962" width="22" customWidth="1"/>
    <col min="8963" max="8963" width="11.7109375" customWidth="1"/>
    <col min="8964" max="8964" width="10" customWidth="1"/>
    <col min="8965" max="8965" width="11.5703125" customWidth="1"/>
    <col min="8966" max="8966" width="11.7109375" customWidth="1"/>
    <col min="8967" max="8967" width="11" customWidth="1"/>
    <col min="9217" max="9217" width="10.28515625" customWidth="1"/>
    <col min="9218" max="9218" width="22" customWidth="1"/>
    <col min="9219" max="9219" width="11.7109375" customWidth="1"/>
    <col min="9220" max="9220" width="10" customWidth="1"/>
    <col min="9221" max="9221" width="11.5703125" customWidth="1"/>
    <col min="9222" max="9222" width="11.7109375" customWidth="1"/>
    <col min="9223" max="9223" width="11" customWidth="1"/>
    <col min="9473" max="9473" width="10.28515625" customWidth="1"/>
    <col min="9474" max="9474" width="22" customWidth="1"/>
    <col min="9475" max="9475" width="11.7109375" customWidth="1"/>
    <col min="9476" max="9476" width="10" customWidth="1"/>
    <col min="9477" max="9477" width="11.5703125" customWidth="1"/>
    <col min="9478" max="9478" width="11.7109375" customWidth="1"/>
    <col min="9479" max="9479" width="11" customWidth="1"/>
    <col min="9729" max="9729" width="10.28515625" customWidth="1"/>
    <col min="9730" max="9730" width="22" customWidth="1"/>
    <col min="9731" max="9731" width="11.7109375" customWidth="1"/>
    <col min="9732" max="9732" width="10" customWidth="1"/>
    <col min="9733" max="9733" width="11.5703125" customWidth="1"/>
    <col min="9734" max="9734" width="11.7109375" customWidth="1"/>
    <col min="9735" max="9735" width="11" customWidth="1"/>
    <col min="9985" max="9985" width="10.28515625" customWidth="1"/>
    <col min="9986" max="9986" width="22" customWidth="1"/>
    <col min="9987" max="9987" width="11.7109375" customWidth="1"/>
    <col min="9988" max="9988" width="10" customWidth="1"/>
    <col min="9989" max="9989" width="11.5703125" customWidth="1"/>
    <col min="9990" max="9990" width="11.7109375" customWidth="1"/>
    <col min="9991" max="9991" width="11" customWidth="1"/>
    <col min="10241" max="10241" width="10.28515625" customWidth="1"/>
    <col min="10242" max="10242" width="22" customWidth="1"/>
    <col min="10243" max="10243" width="11.7109375" customWidth="1"/>
    <col min="10244" max="10244" width="10" customWidth="1"/>
    <col min="10245" max="10245" width="11.5703125" customWidth="1"/>
    <col min="10246" max="10246" width="11.7109375" customWidth="1"/>
    <col min="10247" max="10247" width="11" customWidth="1"/>
    <col min="10497" max="10497" width="10.28515625" customWidth="1"/>
    <col min="10498" max="10498" width="22" customWidth="1"/>
    <col min="10499" max="10499" width="11.7109375" customWidth="1"/>
    <col min="10500" max="10500" width="10" customWidth="1"/>
    <col min="10501" max="10501" width="11.5703125" customWidth="1"/>
    <col min="10502" max="10502" width="11.7109375" customWidth="1"/>
    <col min="10503" max="10503" width="11" customWidth="1"/>
    <col min="10753" max="10753" width="10.28515625" customWidth="1"/>
    <col min="10754" max="10754" width="22" customWidth="1"/>
    <col min="10755" max="10755" width="11.7109375" customWidth="1"/>
    <col min="10756" max="10756" width="10" customWidth="1"/>
    <col min="10757" max="10757" width="11.5703125" customWidth="1"/>
    <col min="10758" max="10758" width="11.7109375" customWidth="1"/>
    <col min="10759" max="10759" width="11" customWidth="1"/>
    <col min="11009" max="11009" width="10.28515625" customWidth="1"/>
    <col min="11010" max="11010" width="22" customWidth="1"/>
    <col min="11011" max="11011" width="11.7109375" customWidth="1"/>
    <col min="11012" max="11012" width="10" customWidth="1"/>
    <col min="11013" max="11013" width="11.5703125" customWidth="1"/>
    <col min="11014" max="11014" width="11.7109375" customWidth="1"/>
    <col min="11015" max="11015" width="11" customWidth="1"/>
    <col min="11265" max="11265" width="10.28515625" customWidth="1"/>
    <col min="11266" max="11266" width="22" customWidth="1"/>
    <col min="11267" max="11267" width="11.7109375" customWidth="1"/>
    <col min="11268" max="11268" width="10" customWidth="1"/>
    <col min="11269" max="11269" width="11.5703125" customWidth="1"/>
    <col min="11270" max="11270" width="11.7109375" customWidth="1"/>
    <col min="11271" max="11271" width="11" customWidth="1"/>
    <col min="11521" max="11521" width="10.28515625" customWidth="1"/>
    <col min="11522" max="11522" width="22" customWidth="1"/>
    <col min="11523" max="11523" width="11.7109375" customWidth="1"/>
    <col min="11524" max="11524" width="10" customWidth="1"/>
    <col min="11525" max="11525" width="11.5703125" customWidth="1"/>
    <col min="11526" max="11526" width="11.7109375" customWidth="1"/>
    <col min="11527" max="11527" width="11" customWidth="1"/>
    <col min="11777" max="11777" width="10.28515625" customWidth="1"/>
    <col min="11778" max="11778" width="22" customWidth="1"/>
    <col min="11779" max="11779" width="11.7109375" customWidth="1"/>
    <col min="11780" max="11780" width="10" customWidth="1"/>
    <col min="11781" max="11781" width="11.5703125" customWidth="1"/>
    <col min="11782" max="11782" width="11.7109375" customWidth="1"/>
    <col min="11783" max="11783" width="11" customWidth="1"/>
    <col min="12033" max="12033" width="10.28515625" customWidth="1"/>
    <col min="12034" max="12034" width="22" customWidth="1"/>
    <col min="12035" max="12035" width="11.7109375" customWidth="1"/>
    <col min="12036" max="12036" width="10" customWidth="1"/>
    <col min="12037" max="12037" width="11.5703125" customWidth="1"/>
    <col min="12038" max="12038" width="11.7109375" customWidth="1"/>
    <col min="12039" max="12039" width="11" customWidth="1"/>
    <col min="12289" max="12289" width="10.28515625" customWidth="1"/>
    <col min="12290" max="12290" width="22" customWidth="1"/>
    <col min="12291" max="12291" width="11.7109375" customWidth="1"/>
    <col min="12292" max="12292" width="10" customWidth="1"/>
    <col min="12293" max="12293" width="11.5703125" customWidth="1"/>
    <col min="12294" max="12294" width="11.7109375" customWidth="1"/>
    <col min="12295" max="12295" width="11" customWidth="1"/>
    <col min="12545" max="12545" width="10.28515625" customWidth="1"/>
    <col min="12546" max="12546" width="22" customWidth="1"/>
    <col min="12547" max="12547" width="11.7109375" customWidth="1"/>
    <col min="12548" max="12548" width="10" customWidth="1"/>
    <col min="12549" max="12549" width="11.5703125" customWidth="1"/>
    <col min="12550" max="12550" width="11.7109375" customWidth="1"/>
    <col min="12551" max="12551" width="11" customWidth="1"/>
    <col min="12801" max="12801" width="10.28515625" customWidth="1"/>
    <col min="12802" max="12802" width="22" customWidth="1"/>
    <col min="12803" max="12803" width="11.7109375" customWidth="1"/>
    <col min="12804" max="12804" width="10" customWidth="1"/>
    <col min="12805" max="12805" width="11.5703125" customWidth="1"/>
    <col min="12806" max="12806" width="11.7109375" customWidth="1"/>
    <col min="12807" max="12807" width="11" customWidth="1"/>
    <col min="13057" max="13057" width="10.28515625" customWidth="1"/>
    <col min="13058" max="13058" width="22" customWidth="1"/>
    <col min="13059" max="13059" width="11.7109375" customWidth="1"/>
    <col min="13060" max="13060" width="10" customWidth="1"/>
    <col min="13061" max="13061" width="11.5703125" customWidth="1"/>
    <col min="13062" max="13062" width="11.7109375" customWidth="1"/>
    <col min="13063" max="13063" width="11" customWidth="1"/>
    <col min="13313" max="13313" width="10.28515625" customWidth="1"/>
    <col min="13314" max="13314" width="22" customWidth="1"/>
    <col min="13315" max="13315" width="11.7109375" customWidth="1"/>
    <col min="13316" max="13316" width="10" customWidth="1"/>
    <col min="13317" max="13317" width="11.5703125" customWidth="1"/>
    <col min="13318" max="13318" width="11.7109375" customWidth="1"/>
    <col min="13319" max="13319" width="11" customWidth="1"/>
    <col min="13569" max="13569" width="10.28515625" customWidth="1"/>
    <col min="13570" max="13570" width="22" customWidth="1"/>
    <col min="13571" max="13571" width="11.7109375" customWidth="1"/>
    <col min="13572" max="13572" width="10" customWidth="1"/>
    <col min="13573" max="13573" width="11.5703125" customWidth="1"/>
    <col min="13574" max="13574" width="11.7109375" customWidth="1"/>
    <col min="13575" max="13575" width="11" customWidth="1"/>
    <col min="13825" max="13825" width="10.28515625" customWidth="1"/>
    <col min="13826" max="13826" width="22" customWidth="1"/>
    <col min="13827" max="13827" width="11.7109375" customWidth="1"/>
    <col min="13828" max="13828" width="10" customWidth="1"/>
    <col min="13829" max="13829" width="11.5703125" customWidth="1"/>
    <col min="13830" max="13830" width="11.7109375" customWidth="1"/>
    <col min="13831" max="13831" width="11" customWidth="1"/>
    <col min="14081" max="14081" width="10.28515625" customWidth="1"/>
    <col min="14082" max="14082" width="22" customWidth="1"/>
    <col min="14083" max="14083" width="11.7109375" customWidth="1"/>
    <col min="14084" max="14084" width="10" customWidth="1"/>
    <col min="14085" max="14085" width="11.5703125" customWidth="1"/>
    <col min="14086" max="14086" width="11.7109375" customWidth="1"/>
    <col min="14087" max="14087" width="11" customWidth="1"/>
    <col min="14337" max="14337" width="10.28515625" customWidth="1"/>
    <col min="14338" max="14338" width="22" customWidth="1"/>
    <col min="14339" max="14339" width="11.7109375" customWidth="1"/>
    <col min="14340" max="14340" width="10" customWidth="1"/>
    <col min="14341" max="14341" width="11.5703125" customWidth="1"/>
    <col min="14342" max="14342" width="11.7109375" customWidth="1"/>
    <col min="14343" max="14343" width="11" customWidth="1"/>
    <col min="14593" max="14593" width="10.28515625" customWidth="1"/>
    <col min="14594" max="14594" width="22" customWidth="1"/>
    <col min="14595" max="14595" width="11.7109375" customWidth="1"/>
    <col min="14596" max="14596" width="10" customWidth="1"/>
    <col min="14597" max="14597" width="11.5703125" customWidth="1"/>
    <col min="14598" max="14598" width="11.7109375" customWidth="1"/>
    <col min="14599" max="14599" width="11" customWidth="1"/>
    <col min="14849" max="14849" width="10.28515625" customWidth="1"/>
    <col min="14850" max="14850" width="22" customWidth="1"/>
    <col min="14851" max="14851" width="11.7109375" customWidth="1"/>
    <col min="14852" max="14852" width="10" customWidth="1"/>
    <col min="14853" max="14853" width="11.5703125" customWidth="1"/>
    <col min="14854" max="14854" width="11.7109375" customWidth="1"/>
    <col min="14855" max="14855" width="11" customWidth="1"/>
    <col min="15105" max="15105" width="10.28515625" customWidth="1"/>
    <col min="15106" max="15106" width="22" customWidth="1"/>
    <col min="15107" max="15107" width="11.7109375" customWidth="1"/>
    <col min="15108" max="15108" width="10" customWidth="1"/>
    <col min="15109" max="15109" width="11.5703125" customWidth="1"/>
    <col min="15110" max="15110" width="11.7109375" customWidth="1"/>
    <col min="15111" max="15111" width="11" customWidth="1"/>
    <col min="15361" max="15361" width="10.28515625" customWidth="1"/>
    <col min="15362" max="15362" width="22" customWidth="1"/>
    <col min="15363" max="15363" width="11.7109375" customWidth="1"/>
    <col min="15364" max="15364" width="10" customWidth="1"/>
    <col min="15365" max="15365" width="11.5703125" customWidth="1"/>
    <col min="15366" max="15366" width="11.7109375" customWidth="1"/>
    <col min="15367" max="15367" width="11" customWidth="1"/>
    <col min="15617" max="15617" width="10.28515625" customWidth="1"/>
    <col min="15618" max="15618" width="22" customWidth="1"/>
    <col min="15619" max="15619" width="11.7109375" customWidth="1"/>
    <col min="15620" max="15620" width="10" customWidth="1"/>
    <col min="15621" max="15621" width="11.5703125" customWidth="1"/>
    <col min="15622" max="15622" width="11.7109375" customWidth="1"/>
    <col min="15623" max="15623" width="11" customWidth="1"/>
    <col min="15873" max="15873" width="10.28515625" customWidth="1"/>
    <col min="15874" max="15874" width="22" customWidth="1"/>
    <col min="15875" max="15875" width="11.7109375" customWidth="1"/>
    <col min="15876" max="15876" width="10" customWidth="1"/>
    <col min="15877" max="15877" width="11.5703125" customWidth="1"/>
    <col min="15878" max="15878" width="11.7109375" customWidth="1"/>
    <col min="15879" max="15879" width="11" customWidth="1"/>
    <col min="16129" max="16129" width="10.28515625" customWidth="1"/>
    <col min="16130" max="16130" width="22" customWidth="1"/>
    <col min="16131" max="16131" width="11.7109375" customWidth="1"/>
    <col min="16132" max="16132" width="10" customWidth="1"/>
    <col min="16133" max="16133" width="11.5703125" customWidth="1"/>
    <col min="16134" max="16134" width="11.7109375" customWidth="1"/>
    <col min="16135" max="16135" width="11" customWidth="1"/>
  </cols>
  <sheetData>
    <row r="1" spans="1:7">
      <c r="A1" s="359" t="str">
        <f>'PLANILHA ANALÍTICA'!A2:G2</f>
        <v>PA 3004/2019 - ANEXO V</v>
      </c>
      <c r="B1" s="360"/>
      <c r="C1" s="360"/>
      <c r="D1" s="360"/>
      <c r="E1" s="360"/>
      <c r="F1" s="360"/>
      <c r="G1" s="360"/>
    </row>
    <row r="2" spans="1:7">
      <c r="A2" s="374" t="s">
        <v>154</v>
      </c>
      <c r="B2" s="375"/>
      <c r="C2" s="375"/>
      <c r="D2" s="375"/>
      <c r="E2" s="375"/>
      <c r="F2" s="375"/>
      <c r="G2" s="376"/>
    </row>
    <row r="3" spans="1:7">
      <c r="A3" s="377" t="s">
        <v>43</v>
      </c>
      <c r="B3" s="378"/>
      <c r="C3" s="378"/>
      <c r="D3" s="378"/>
      <c r="E3" s="378"/>
      <c r="F3" s="378"/>
      <c r="G3" s="379"/>
    </row>
    <row r="4" spans="1:7">
      <c r="A4" s="216"/>
      <c r="B4" s="216"/>
      <c r="C4" s="216"/>
      <c r="D4" s="216"/>
      <c r="E4" s="216"/>
      <c r="F4" s="216"/>
      <c r="G4" s="216"/>
    </row>
    <row r="5" spans="1:7">
      <c r="A5" s="217" t="s">
        <v>44</v>
      </c>
      <c r="B5" s="380" t="s">
        <v>150</v>
      </c>
      <c r="C5" s="381"/>
      <c r="D5" s="381"/>
      <c r="E5" s="381"/>
      <c r="F5" s="381"/>
      <c r="G5" s="382"/>
    </row>
    <row r="6" spans="1:7" ht="33" customHeight="1">
      <c r="A6" s="217" t="s">
        <v>45</v>
      </c>
      <c r="B6" s="383" t="str">
        <f>INVESTIMENTO!A3</f>
        <v>OBRA: REFORMA DA COBERTURA DA UNIDADE EDUCAÇÃO DO CONSELHO REGIONAL DE ENFERMAGEM DE SÃO PAULO</v>
      </c>
      <c r="C6" s="384"/>
      <c r="D6" s="384"/>
      <c r="E6" s="384"/>
      <c r="F6" s="384"/>
      <c r="G6" s="385"/>
    </row>
    <row r="7" spans="1:7" ht="15" customHeight="1">
      <c r="A7" s="217" t="s">
        <v>46</v>
      </c>
      <c r="B7" s="380" t="str">
        <f>INVESTIMENTO!A4</f>
        <v>LOCAL : RUA DONA VERIDIANA, 298 - SANTA CECÍLIA - SÃO PAULO/SP</v>
      </c>
      <c r="C7" s="381"/>
      <c r="D7" s="381"/>
      <c r="E7" s="381"/>
      <c r="F7" s="381"/>
      <c r="G7" s="382"/>
    </row>
    <row r="8" spans="1:7">
      <c r="A8" s="218"/>
      <c r="B8" s="218"/>
      <c r="C8" s="218"/>
      <c r="D8" s="218"/>
      <c r="E8" s="218"/>
      <c r="F8" s="218"/>
      <c r="G8" s="218"/>
    </row>
    <row r="9" spans="1:7">
      <c r="A9" s="218"/>
      <c r="B9" s="218"/>
      <c r="C9" s="218"/>
      <c r="D9" s="218"/>
      <c r="E9" s="218"/>
      <c r="F9" s="218"/>
      <c r="G9" s="218"/>
    </row>
    <row r="10" spans="1:7" ht="25.5">
      <c r="A10" s="361" t="s">
        <v>47</v>
      </c>
      <c r="B10" s="361"/>
      <c r="C10" s="219" t="s">
        <v>70</v>
      </c>
      <c r="D10" s="231"/>
      <c r="E10" s="232"/>
      <c r="F10" s="232"/>
      <c r="G10" s="218"/>
    </row>
    <row r="11" spans="1:7">
      <c r="A11" s="217" t="s">
        <v>48</v>
      </c>
      <c r="B11" s="220" t="s">
        <v>49</v>
      </c>
      <c r="C11" s="303"/>
      <c r="D11" s="233"/>
      <c r="E11" s="234"/>
      <c r="F11" s="235"/>
      <c r="G11" s="218"/>
    </row>
    <row r="12" spans="1:7">
      <c r="A12" s="217" t="s">
        <v>50</v>
      </c>
      <c r="B12" s="220" t="s">
        <v>51</v>
      </c>
      <c r="C12" s="303"/>
      <c r="D12" s="228"/>
      <c r="E12" s="229"/>
      <c r="F12" s="230"/>
      <c r="G12" s="218"/>
    </row>
    <row r="13" spans="1:7">
      <c r="A13" s="217" t="s">
        <v>52</v>
      </c>
      <c r="B13" s="220" t="s">
        <v>53</v>
      </c>
      <c r="C13" s="303"/>
      <c r="D13" s="228"/>
      <c r="E13" s="229"/>
      <c r="F13" s="230"/>
      <c r="G13" s="218"/>
    </row>
    <row r="14" spans="1:7">
      <c r="A14" s="217" t="s">
        <v>54</v>
      </c>
      <c r="B14" s="220" t="s">
        <v>55</v>
      </c>
      <c r="C14" s="303"/>
      <c r="D14" s="228"/>
      <c r="E14" s="229"/>
      <c r="F14" s="230"/>
      <c r="G14" s="218"/>
    </row>
    <row r="15" spans="1:7">
      <c r="A15" s="217" t="s">
        <v>56</v>
      </c>
      <c r="B15" s="220" t="s">
        <v>57</v>
      </c>
      <c r="C15" s="303"/>
      <c r="D15" s="228"/>
      <c r="E15" s="229"/>
      <c r="F15" s="230"/>
      <c r="G15" s="218"/>
    </row>
    <row r="16" spans="1:7" ht="25.5">
      <c r="A16" s="217" t="s">
        <v>58</v>
      </c>
      <c r="B16" s="221" t="s">
        <v>59</v>
      </c>
      <c r="C16" s="303">
        <f>B28</f>
        <v>0</v>
      </c>
      <c r="D16" s="228"/>
      <c r="E16" s="229"/>
      <c r="F16" s="230"/>
      <c r="G16" s="218"/>
    </row>
    <row r="17" spans="1:7">
      <c r="A17" s="218"/>
      <c r="B17" s="218"/>
      <c r="C17" s="218"/>
      <c r="D17" s="218"/>
      <c r="E17" s="218"/>
      <c r="F17" s="218"/>
      <c r="G17" s="218"/>
    </row>
    <row r="18" spans="1:7">
      <c r="A18" s="217" t="s">
        <v>60</v>
      </c>
      <c r="B18" s="222">
        <f>SUM(C11:C16)</f>
        <v>0</v>
      </c>
      <c r="C18" s="223"/>
      <c r="D18" s="218"/>
      <c r="E18" s="218"/>
      <c r="F18" s="218"/>
      <c r="G18" s="218"/>
    </row>
    <row r="19" spans="1:7">
      <c r="A19" s="218"/>
      <c r="B19" s="218"/>
      <c r="C19" s="218"/>
      <c r="D19" s="218"/>
      <c r="E19" s="218"/>
      <c r="F19" s="218"/>
      <c r="G19" s="218"/>
    </row>
    <row r="20" spans="1:7">
      <c r="A20" s="362" t="s">
        <v>61</v>
      </c>
      <c r="B20" s="363"/>
      <c r="C20" s="363"/>
      <c r="D20" s="364"/>
      <c r="E20" s="218"/>
      <c r="F20" s="218"/>
      <c r="G20" s="218"/>
    </row>
    <row r="21" spans="1:7">
      <c r="A21" s="218"/>
      <c r="B21" s="218"/>
      <c r="C21" s="218"/>
      <c r="D21" s="218"/>
      <c r="E21" s="218"/>
      <c r="F21" s="218"/>
      <c r="G21" s="218"/>
    </row>
    <row r="22" spans="1:7">
      <c r="A22" s="218"/>
      <c r="B22" s="218"/>
      <c r="C22" s="218"/>
      <c r="D22" s="218"/>
      <c r="E22" s="218"/>
      <c r="F22" s="218"/>
      <c r="G22" s="218"/>
    </row>
    <row r="23" spans="1:7">
      <c r="A23" s="217" t="s">
        <v>62</v>
      </c>
      <c r="B23" s="217" t="s">
        <v>63</v>
      </c>
      <c r="C23" s="218"/>
      <c r="D23" s="218"/>
      <c r="E23" s="218"/>
      <c r="F23" s="218"/>
      <c r="G23" s="218"/>
    </row>
    <row r="24" spans="1:7">
      <c r="A24" s="217" t="s">
        <v>64</v>
      </c>
      <c r="B24" s="303"/>
      <c r="C24" s="224"/>
      <c r="D24" s="224"/>
      <c r="E24" s="224"/>
      <c r="F24" s="224"/>
      <c r="G24" s="224"/>
    </row>
    <row r="25" spans="1:7">
      <c r="A25" s="217" t="s">
        <v>65</v>
      </c>
      <c r="B25" s="303"/>
      <c r="C25" s="218"/>
      <c r="D25" s="218"/>
      <c r="E25" s="218"/>
      <c r="F25" s="218"/>
      <c r="G25" s="218"/>
    </row>
    <row r="26" spans="1:7">
      <c r="A26" s="217" t="s">
        <v>66</v>
      </c>
      <c r="B26" s="303"/>
      <c r="C26" s="218"/>
      <c r="D26" s="218"/>
      <c r="E26" s="218"/>
      <c r="F26" s="218"/>
      <c r="G26" s="218"/>
    </row>
    <row r="27" spans="1:7">
      <c r="A27" s="217" t="s">
        <v>67</v>
      </c>
      <c r="B27" s="303"/>
      <c r="C27" s="218"/>
      <c r="D27" s="218"/>
      <c r="E27" s="218"/>
      <c r="F27" s="218"/>
      <c r="G27" s="218"/>
    </row>
    <row r="28" spans="1:7">
      <c r="A28" s="217" t="s">
        <v>6</v>
      </c>
      <c r="B28" s="222">
        <f>SUM(B24:B27)</f>
        <v>0</v>
      </c>
      <c r="C28" s="218"/>
      <c r="D28" s="218"/>
      <c r="E28" s="218"/>
      <c r="F28" s="218"/>
      <c r="G28" s="218"/>
    </row>
    <row r="29" spans="1:7" hidden="1">
      <c r="A29" s="218"/>
      <c r="B29" s="218">
        <f>((1+(F11+F12+F13))*(1+F14)*(1+F15))/(1-SUM(F16:F16))</f>
        <v>1</v>
      </c>
      <c r="C29" s="218">
        <f>B29-1</f>
        <v>0</v>
      </c>
      <c r="D29" s="218">
        <f>C29*100</f>
        <v>0</v>
      </c>
      <c r="E29" s="218"/>
      <c r="F29" s="218"/>
      <c r="G29" s="218"/>
    </row>
    <row r="31" spans="1:7" ht="15" customHeight="1">
      <c r="A31" s="365" t="s">
        <v>68</v>
      </c>
      <c r="B31" s="366"/>
      <c r="C31" s="366"/>
      <c r="D31" s="366"/>
      <c r="E31" s="366"/>
      <c r="F31" s="366"/>
      <c r="G31" s="367"/>
    </row>
    <row r="32" spans="1:7" ht="38.25" customHeight="1">
      <c r="A32" s="368"/>
      <c r="B32" s="369"/>
      <c r="C32" s="369"/>
      <c r="D32" s="369"/>
      <c r="E32" s="369"/>
      <c r="F32" s="369"/>
      <c r="G32" s="370"/>
    </row>
    <row r="33" spans="1:7" ht="24.75" customHeight="1">
      <c r="A33" s="371"/>
      <c r="B33" s="372"/>
      <c r="C33" s="372"/>
      <c r="D33" s="372"/>
      <c r="E33" s="372"/>
      <c r="F33" s="372"/>
      <c r="G33" s="373"/>
    </row>
    <row r="34" spans="1:7">
      <c r="A34" s="225"/>
      <c r="B34" s="225"/>
      <c r="C34" s="225"/>
      <c r="D34" s="225"/>
      <c r="E34" s="225"/>
      <c r="F34" s="225"/>
      <c r="G34" s="225"/>
    </row>
  </sheetData>
  <mergeCells count="9">
    <mergeCell ref="A1:G1"/>
    <mergeCell ref="A10:B10"/>
    <mergeCell ref="A20:D20"/>
    <mergeCell ref="A31:G33"/>
    <mergeCell ref="A2:G2"/>
    <mergeCell ref="A3:G3"/>
    <mergeCell ref="B5:G5"/>
    <mergeCell ref="B6:G6"/>
    <mergeCell ref="B7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INVESTIMENTO</vt:lpstr>
      <vt:lpstr>CRONOGRAMA FÍSICO FINANCEIRO</vt:lpstr>
      <vt:lpstr>PLANILHA ANALÍTICA</vt:lpstr>
      <vt:lpstr>BDI DIFERENCIADO</vt:lpstr>
      <vt:lpstr>'BDI DIFERENCIADO'!Area_de_impressao</vt:lpstr>
      <vt:lpstr>'CRONOGRAMA FÍSICO FINANCEIRO'!Area_de_impressao</vt:lpstr>
      <vt:lpstr>INVESTIMENTO!Area_de_impressao</vt:lpstr>
      <vt:lpstr>'PLANILHA ANALÍTICA'!Area_de_impressao</vt:lpstr>
      <vt:lpstr>'PLANILHA ANALÍTICA'!Print_Area</vt:lpstr>
      <vt:lpstr>'PLANILHA ANALÍTICA'!Print_Titles</vt:lpstr>
      <vt:lpstr>'PLANILHA ANALÍTICA'!Titulos_de_impressao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Estagio Arq2</dc:creator>
  <cp:lastModifiedBy>Vinicius Pereira Souza</cp:lastModifiedBy>
  <cp:lastPrinted>2019-10-15T18:16:13Z</cp:lastPrinted>
  <dcterms:created xsi:type="dcterms:W3CDTF">2013-10-30T15:35:37Z</dcterms:created>
  <dcterms:modified xsi:type="dcterms:W3CDTF">2019-12-02T13:23:17Z</dcterms:modified>
</cp:coreProperties>
</file>