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8955" tabRatio="967" activeTab="0"/>
  </bookViews>
  <sheets>
    <sheet name="Valor do Contrato" sheetId="1" r:id="rId1"/>
    <sheet name="Planilha Mensal" sheetId="2" r:id="rId2"/>
    <sheet name="Total Peso (2)" sheetId="3" r:id="rId3"/>
    <sheet name="TotalValor (2)" sheetId="4" r:id="rId4"/>
    <sheet name="Resumo (2)" sheetId="5" r:id="rId5"/>
  </sheets>
  <definedNames/>
  <calcPr fullCalcOnLoad="1"/>
</workbook>
</file>

<file path=xl/sharedStrings.xml><?xml version="1.0" encoding="utf-8"?>
<sst xmlns="http://schemas.openxmlformats.org/spreadsheetml/2006/main" count="187" uniqueCount="89">
  <si>
    <t>COLUNA A</t>
  </si>
  <si>
    <t>COLUNA B</t>
  </si>
  <si>
    <t>COLUNA C</t>
  </si>
  <si>
    <t>COLUNA D</t>
  </si>
  <si>
    <t>COLUNA E</t>
  </si>
  <si>
    <t>COLUNA F</t>
  </si>
  <si>
    <t>COLUNA G</t>
  </si>
  <si>
    <t>COLUNA H</t>
  </si>
  <si>
    <t>COLUNA I</t>
  </si>
  <si>
    <t>COLUNA J</t>
  </si>
  <si>
    <t>COLUNA K</t>
  </si>
  <si>
    <t>COLUNA L</t>
  </si>
  <si>
    <t>COLUNA M</t>
  </si>
  <si>
    <t>COLUNA N</t>
  </si>
  <si>
    <t>COLUNA O</t>
  </si>
  <si>
    <t>Item</t>
  </si>
  <si>
    <t>Local / Distancia em Km da Sede</t>
  </si>
  <si>
    <t>Frete-peso (R$ / Kg)</t>
  </si>
  <si>
    <t>Frete-peso total (CxE) R$</t>
  </si>
  <si>
    <t>Frete-valor (Ad valorem) percentual %</t>
  </si>
  <si>
    <t xml:space="preserve">Frete-valor (DxG) – R$ </t>
  </si>
  <si>
    <t>Gerenciamento de Riscos (GRIS)</t>
  </si>
  <si>
    <t>Taxa de coleta e entrega</t>
  </si>
  <si>
    <t xml:space="preserve">Taxa de Difícil Entrega </t>
  </si>
  <si>
    <t>Pedágio (Lei 10209 de 23/03/2001 – Vale Pedágio)</t>
  </si>
  <si>
    <t>Total parcial (F+H+I +J+K+L)</t>
  </si>
  <si>
    <t xml:space="preserve">ICMS (12 %) </t>
  </si>
  <si>
    <t>(se houver)</t>
  </si>
  <si>
    <t xml:space="preserve">TOTAL MENSAL R$ </t>
  </si>
  <si>
    <t>LEGENDA</t>
  </si>
  <si>
    <t>Preenchimento a ser feito pelo licitante</t>
  </si>
  <si>
    <t>Critério de adjudicação (valor total anual do lote)</t>
  </si>
  <si>
    <t>Araçatuba</t>
  </si>
  <si>
    <t xml:space="preserve">Botucatu   </t>
  </si>
  <si>
    <t>Campinas</t>
  </si>
  <si>
    <t xml:space="preserve">Itapetininga  </t>
  </si>
  <si>
    <t>Marilia</t>
  </si>
  <si>
    <t>Pres. Prudente</t>
  </si>
  <si>
    <t>Registro</t>
  </si>
  <si>
    <t>Ribeirão Preto</t>
  </si>
  <si>
    <t>Santos</t>
  </si>
  <si>
    <t>São José Rio Preto</t>
  </si>
  <si>
    <t>São José Campos</t>
  </si>
  <si>
    <t>( O x 12 )</t>
  </si>
  <si>
    <t>Valor Total  Anual</t>
  </si>
  <si>
    <t>Valor Total Mensal (R$) (M+N)</t>
  </si>
  <si>
    <t>FECHAMENTO - TRANSPORTE DE CARGA FRACIONADA / COREN - SP</t>
  </si>
  <si>
    <t xml:space="preserve">Mês: </t>
  </si>
  <si>
    <t>Peso Total (Kg)</t>
  </si>
  <si>
    <t>Valor Nominal da Carga (Kg)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</si>
  <si>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</si>
  <si>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</si>
  <si>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</si>
  <si>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</si>
  <si>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</si>
  <si>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</si>
  <si>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</si>
  <si>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</si>
  <si>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</si>
  <si>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</si>
  <si>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</si>
  <si>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</si>
  <si>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</si>
  <si>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MÉDIA</t>
  </si>
  <si>
    <t>PREVISÃO</t>
  </si>
  <si>
    <t>VOLUME A TRANSPORTAR (Peso Kg)</t>
  </si>
  <si>
    <t>Local</t>
  </si>
  <si>
    <t>TOTAL em 12 meses</t>
  </si>
  <si>
    <t>MÉDIA MENSAL</t>
  </si>
  <si>
    <t>TOTAIS</t>
  </si>
  <si>
    <t xml:space="preserve">TRANSPORTE DE CARGA FRACIONADA - COREN / SP </t>
  </si>
  <si>
    <t xml:space="preserve">Elaborado por: Rogério Ap Silva de Andrade - Almoxarife / UPA </t>
  </si>
  <si>
    <t>Base: exercício 2016</t>
  </si>
  <si>
    <t>TOTAL - PESO TRANSPORTADO / CARGA FRACIONADA</t>
  </si>
  <si>
    <t>TOTAL - VALOR DA CARGA TRANSPORTADA / CARGA FRACIONADA</t>
  </si>
  <si>
    <t>EXERCICIO</t>
  </si>
  <si>
    <t xml:space="preserve">TOTAL ANUAL R$ </t>
  </si>
  <si>
    <t>VALOR DA CARGA TRANSPORTADA</t>
  </si>
  <si>
    <t>PREVISÃO PARA 12 MESES</t>
  </si>
  <si>
    <t>Peso total previsto  – Kg</t>
  </si>
  <si>
    <t xml:space="preserve">Valor Nominal da Carga (previsto) –R$ </t>
  </si>
  <si>
    <t xml:space="preserve">Local </t>
  </si>
  <si>
    <t>Anexo II - PLANILHA DE COMPOSIÇÃO DE CUSTOS E FORMAÇÃO DE PREÇOS</t>
  </si>
  <si>
    <t>ANEXO III - DEMONSTRATIVO DE PREVISÃO DE TRANSPORTE</t>
  </si>
  <si>
    <t>Esta tabela resume os pesos e os valores das cargas transportadas durante o exercício de 2016, como referência para cálculo de previsão. Na previsão, foi adicionado um acréscimo de 25 % aos valores realizados, a fim de cobrir eventualidades e incertezas em relação às necessidades das filiais (Subseções e NAPE´s) do COREN-SP</t>
  </si>
  <si>
    <t>Observações:</t>
  </si>
  <si>
    <t>COL. A</t>
  </si>
  <si>
    <t>O volume mínimo mensal cobrado, para qualquer uma das localidades, desde que efetivamente solicitado e realizado o serviço para a referida localidade, será correspondente a uma carga de 50 (cinquenta) Kg e a um valor mínimo da carga de R$ 350,00 (trezentos e cinquenta reais)</t>
  </si>
  <si>
    <t>O licitante deverá preencher os campos referentes a Frete-Peso, Frete-Valor, GRIS, Taxa de coleta e entrega, Taxa de Difícil Entrega e Pedágio para compor o preço total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</si>
</sst>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4" fontId="42" fillId="0" borderId="11" xfId="0" applyNumberFormat="1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2" fontId="42" fillId="34" borderId="11" xfId="0" applyNumberFormat="1" applyFont="1" applyFill="1" applyBorder="1" applyAlignment="1">
      <alignment horizontal="center" vertical="center" wrapText="1"/>
    </xf>
    <xf numFmtId="3" fontId="42" fillId="33" borderId="11" xfId="0" applyNumberFormat="1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 wrapText="1"/>
    </xf>
    <xf numFmtId="2" fontId="42" fillId="6" borderId="10" xfId="0" applyNumberFormat="1" applyFont="1" applyFill="1" applyBorder="1" applyAlignment="1">
      <alignment horizontal="center" vertical="center" wrapText="1"/>
    </xf>
    <xf numFmtId="2" fontId="42" fillId="35" borderId="10" xfId="0" applyNumberFormat="1" applyFont="1" applyFill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42" fillId="6" borderId="11" xfId="0" applyNumberFormat="1" applyFont="1" applyFill="1" applyBorder="1" applyAlignment="1" applyProtection="1">
      <alignment horizontal="center" vertical="center" wrapText="1"/>
      <protection locked="0"/>
    </xf>
    <xf numFmtId="164" fontId="42" fillId="33" borderId="11" xfId="0" applyNumberFormat="1" applyFont="1" applyFill="1" applyBorder="1" applyAlignment="1">
      <alignment horizontal="center" vertical="center" wrapText="1"/>
    </xf>
    <xf numFmtId="164" fontId="42" fillId="34" borderId="11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3" fillId="33" borderId="11" xfId="0" applyNumberFormat="1" applyFont="1" applyFill="1" applyBorder="1" applyAlignment="1">
      <alignment horizontal="center" vertical="center" wrapText="1"/>
    </xf>
    <xf numFmtId="4" fontId="43" fillId="35" borderId="11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36" borderId="13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/>
    </xf>
    <xf numFmtId="4" fontId="42" fillId="36" borderId="11" xfId="0" applyNumberFormat="1" applyFont="1" applyFill="1" applyBorder="1" applyAlignment="1">
      <alignment horizontal="center" vertical="center" wrapText="1"/>
    </xf>
    <xf numFmtId="164" fontId="42" fillId="36" borderId="11" xfId="0" applyNumberFormat="1" applyFont="1" applyFill="1" applyBorder="1" applyAlignment="1" applyProtection="1">
      <alignment horizontal="center" vertical="center" wrapText="1"/>
      <protection locked="0"/>
    </xf>
    <xf numFmtId="164" fontId="42" fillId="36" borderId="11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4" fontId="44" fillId="35" borderId="11" xfId="0" applyNumberFormat="1" applyFont="1" applyFill="1" applyBorder="1" applyAlignment="1">
      <alignment horizontal="center" vertical="center" wrapText="1"/>
    </xf>
    <xf numFmtId="0" fontId="46" fillId="12" borderId="10" xfId="0" applyFont="1" applyFill="1" applyBorder="1" applyAlignment="1">
      <alignment/>
    </xf>
    <xf numFmtId="0" fontId="46" fillId="12" borderId="10" xfId="0" applyFont="1" applyFill="1" applyBorder="1" applyAlignment="1">
      <alignment horizontal="center"/>
    </xf>
    <xf numFmtId="0" fontId="47" fillId="0" borderId="0" xfId="0" applyFont="1" applyAlignment="1">
      <alignment/>
    </xf>
    <xf numFmtId="2" fontId="42" fillId="36" borderId="10" xfId="0" applyNumberFormat="1" applyFont="1" applyFill="1" applyBorder="1" applyAlignment="1">
      <alignment horizontal="center" vertical="center" wrapText="1"/>
    </xf>
    <xf numFmtId="2" fontId="42" fillId="7" borderId="11" xfId="0" applyNumberFormat="1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4" fillId="10" borderId="12" xfId="0" applyFont="1" applyFill="1" applyBorder="1" applyAlignment="1">
      <alignment horizontal="center" vertical="center" wrapText="1"/>
    </xf>
    <xf numFmtId="0" fontId="44" fillId="10" borderId="1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4" fontId="42" fillId="7" borderId="11" xfId="0" applyNumberFormat="1" applyFont="1" applyFill="1" applyBorder="1" applyAlignment="1">
      <alignment horizontal="center" vertical="center" wrapText="1"/>
    </xf>
    <xf numFmtId="4" fontId="42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44" fillId="13" borderId="11" xfId="0" applyNumberFormat="1" applyFont="1" applyFill="1" applyBorder="1" applyAlignment="1">
      <alignment horizontal="center" vertical="center" wrapText="1"/>
    </xf>
    <xf numFmtId="4" fontId="43" fillId="13" borderId="11" xfId="0" applyNumberFormat="1" applyFont="1" applyFill="1" applyBorder="1" applyAlignment="1">
      <alignment horizontal="center" vertical="center" wrapText="1"/>
    </xf>
    <xf numFmtId="4" fontId="44" fillId="33" borderId="11" xfId="0" applyNumberFormat="1" applyFont="1" applyFill="1" applyBorder="1" applyAlignment="1">
      <alignment horizontal="center" vertical="center" wrapText="1"/>
    </xf>
    <xf numFmtId="4" fontId="43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" fontId="43" fillId="35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/>
    </xf>
    <xf numFmtId="0" fontId="47" fillId="0" borderId="0" xfId="0" applyFont="1" applyAlignment="1">
      <alignment horizontal="left" wrapText="1"/>
    </xf>
    <xf numFmtId="0" fontId="41" fillId="0" borderId="0" xfId="0" applyFont="1" applyAlignment="1">
      <alignment horizontal="left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9" fillId="10" borderId="12" xfId="0" applyFont="1" applyFill="1" applyBorder="1" applyAlignment="1">
      <alignment horizontal="center" vertical="center"/>
    </xf>
    <xf numFmtId="0" fontId="49" fillId="10" borderId="13" xfId="0" applyFont="1" applyFill="1" applyBorder="1" applyAlignment="1">
      <alignment horizontal="center" vertical="center"/>
    </xf>
    <xf numFmtId="0" fontId="44" fillId="10" borderId="12" xfId="0" applyFont="1" applyFill="1" applyBorder="1" applyAlignment="1">
      <alignment horizontal="center" vertical="center" wrapText="1"/>
    </xf>
    <xf numFmtId="0" fontId="44" fillId="10" borderId="13" xfId="0" applyFont="1" applyFill="1" applyBorder="1" applyAlignment="1">
      <alignment horizontal="center" vertical="center" wrapText="1"/>
    </xf>
    <xf numFmtId="0" fontId="44" fillId="10" borderId="18" xfId="0" applyFont="1" applyFill="1" applyBorder="1" applyAlignment="1">
      <alignment horizontal="center" vertical="center" wrapText="1"/>
    </xf>
    <xf numFmtId="0" fontId="44" fillId="10" borderId="19" xfId="0" applyFont="1" applyFill="1" applyBorder="1" applyAlignment="1">
      <alignment horizontal="center" vertical="center" wrapText="1"/>
    </xf>
    <xf numFmtId="0" fontId="44" fillId="10" borderId="20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6" fillId="12" borderId="15" xfId="0" applyFont="1" applyFill="1" applyBorder="1" applyAlignment="1">
      <alignment horizontal="center"/>
    </xf>
    <xf numFmtId="0" fontId="46" fillId="12" borderId="16" xfId="0" applyFont="1" applyFill="1" applyBorder="1" applyAlignment="1">
      <alignment horizontal="center"/>
    </xf>
    <xf numFmtId="0" fontId="46" fillId="12" borderId="17" xfId="0" applyFont="1" applyFill="1" applyBorder="1" applyAlignment="1">
      <alignment horizontal="center"/>
    </xf>
    <xf numFmtId="0" fontId="44" fillId="7" borderId="12" xfId="0" applyFont="1" applyFill="1" applyBorder="1" applyAlignment="1">
      <alignment horizontal="center" vertical="center" wrapText="1"/>
    </xf>
    <xf numFmtId="0" fontId="44" fillId="7" borderId="1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7.00390625" style="0" customWidth="1"/>
    <col min="2" max="2" width="12.8515625" style="0" customWidth="1"/>
    <col min="3" max="16" width="10.8515625" style="0" customWidth="1"/>
    <col min="17" max="17" width="3.421875" style="0" customWidth="1"/>
  </cols>
  <sheetData>
    <row r="2" spans="1:16" ht="15.75" thickBot="1">
      <c r="A2" s="72" t="s">
        <v>82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11"/>
    </row>
    <row r="3" spans="1:16" ht="15.75" thickBot="1">
      <c r="A3" s="53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1"/>
    </row>
    <row r="4" spans="1:16" ht="15.75" thickBot="1">
      <c r="A4" s="56" t="s">
        <v>86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/>
    </row>
    <row r="5" spans="1:16" ht="25.5">
      <c r="A5" s="74" t="s">
        <v>15</v>
      </c>
      <c r="B5" s="67" t="s">
        <v>81</v>
      </c>
      <c r="C5" s="67" t="s">
        <v>79</v>
      </c>
      <c r="D5" s="67" t="s">
        <v>80</v>
      </c>
      <c r="E5" s="67" t="s">
        <v>17</v>
      </c>
      <c r="F5" s="67" t="s">
        <v>18</v>
      </c>
      <c r="G5" s="67" t="s">
        <v>19</v>
      </c>
      <c r="H5" s="67" t="s">
        <v>20</v>
      </c>
      <c r="I5" s="67" t="s">
        <v>21</v>
      </c>
      <c r="J5" s="63" t="s">
        <v>22</v>
      </c>
      <c r="K5" s="18" t="s">
        <v>23</v>
      </c>
      <c r="L5" s="65" t="s">
        <v>24</v>
      </c>
      <c r="M5" s="67" t="s">
        <v>25</v>
      </c>
      <c r="N5" s="67" t="s">
        <v>26</v>
      </c>
      <c r="O5" s="67" t="s">
        <v>45</v>
      </c>
      <c r="P5" s="18" t="s">
        <v>44</v>
      </c>
    </row>
    <row r="6" spans="1:16" ht="22.5" customHeight="1" thickBot="1">
      <c r="A6" s="75"/>
      <c r="B6" s="68"/>
      <c r="C6" s="68"/>
      <c r="D6" s="68"/>
      <c r="E6" s="68"/>
      <c r="F6" s="68"/>
      <c r="G6" s="68"/>
      <c r="H6" s="68"/>
      <c r="I6" s="68"/>
      <c r="J6" s="64"/>
      <c r="K6" s="19" t="s">
        <v>27</v>
      </c>
      <c r="L6" s="66"/>
      <c r="M6" s="68"/>
      <c r="N6" s="68"/>
      <c r="O6" s="68"/>
      <c r="P6" s="19" t="s">
        <v>43</v>
      </c>
    </row>
    <row r="7" spans="1:16" ht="27.75" customHeight="1" thickBot="1">
      <c r="A7" s="2">
        <v>1</v>
      </c>
      <c r="B7" s="19" t="s">
        <v>32</v>
      </c>
      <c r="C7" s="10">
        <v>820</v>
      </c>
      <c r="D7" s="3">
        <v>9500</v>
      </c>
      <c r="E7" s="12"/>
      <c r="F7" s="13">
        <f>E7*C7</f>
        <v>0</v>
      </c>
      <c r="G7" s="12"/>
      <c r="H7" s="13">
        <f>(G7/100)*D7</f>
        <v>0</v>
      </c>
      <c r="I7" s="12"/>
      <c r="J7" s="12"/>
      <c r="K7" s="12"/>
      <c r="L7" s="12"/>
      <c r="M7" s="13">
        <f>SUM(F7+H7+I7+J7+K7+L7)</f>
        <v>0</v>
      </c>
      <c r="N7" s="13">
        <f>M7*0.12</f>
        <v>0</v>
      </c>
      <c r="O7" s="7">
        <f>M7+N7</f>
        <v>0</v>
      </c>
      <c r="P7" s="15">
        <f>O7*12</f>
        <v>0</v>
      </c>
    </row>
    <row r="8" spans="1:16" ht="27.75" customHeight="1" thickBot="1">
      <c r="A8" s="4">
        <v>2</v>
      </c>
      <c r="B8" s="19" t="s">
        <v>33</v>
      </c>
      <c r="C8" s="10">
        <v>760</v>
      </c>
      <c r="D8" s="3">
        <v>11100</v>
      </c>
      <c r="E8" s="12"/>
      <c r="F8" s="13">
        <f aca="true" t="shared" si="0" ref="F8:F16">E8*C8</f>
        <v>0</v>
      </c>
      <c r="G8" s="12"/>
      <c r="H8" s="13">
        <f aca="true" t="shared" si="1" ref="H8:H16">(G8/100)*D8</f>
        <v>0</v>
      </c>
      <c r="I8" s="12"/>
      <c r="J8" s="12"/>
      <c r="K8" s="12"/>
      <c r="L8" s="12"/>
      <c r="M8" s="13">
        <f aca="true" t="shared" si="2" ref="M8:M16">SUM(F8+H8+I8+J8+K8+L8)</f>
        <v>0</v>
      </c>
      <c r="N8" s="13">
        <f aca="true" t="shared" si="3" ref="N8:N16">M8*0.12</f>
        <v>0</v>
      </c>
      <c r="O8" s="7">
        <f aca="true" t="shared" si="4" ref="O8:O16">M8+N8</f>
        <v>0</v>
      </c>
      <c r="P8" s="15">
        <f aca="true" t="shared" si="5" ref="P8:P17">O8*12</f>
        <v>0</v>
      </c>
    </row>
    <row r="9" spans="1:16" ht="27.75" customHeight="1" thickBot="1">
      <c r="A9" s="4">
        <v>3</v>
      </c>
      <c r="B9" s="19" t="s">
        <v>34</v>
      </c>
      <c r="C9" s="10">
        <v>2900</v>
      </c>
      <c r="D9" s="3">
        <v>30100</v>
      </c>
      <c r="E9" s="12"/>
      <c r="F9" s="13">
        <f t="shared" si="0"/>
        <v>0</v>
      </c>
      <c r="G9" s="12"/>
      <c r="H9" s="13">
        <f t="shared" si="1"/>
        <v>0</v>
      </c>
      <c r="I9" s="12"/>
      <c r="J9" s="12"/>
      <c r="K9" s="12"/>
      <c r="L9" s="12"/>
      <c r="M9" s="13">
        <f t="shared" si="2"/>
        <v>0</v>
      </c>
      <c r="N9" s="13">
        <f t="shared" si="3"/>
        <v>0</v>
      </c>
      <c r="O9" s="7">
        <f t="shared" si="4"/>
        <v>0</v>
      </c>
      <c r="P9" s="15">
        <f t="shared" si="5"/>
        <v>0</v>
      </c>
    </row>
    <row r="10" spans="1:16" ht="27.75" customHeight="1" thickBot="1">
      <c r="A10" s="4">
        <v>4</v>
      </c>
      <c r="B10" s="19" t="s">
        <v>35</v>
      </c>
      <c r="C10" s="10">
        <v>1000</v>
      </c>
      <c r="D10" s="3">
        <v>15300</v>
      </c>
      <c r="E10" s="12"/>
      <c r="F10" s="13">
        <f t="shared" si="0"/>
        <v>0</v>
      </c>
      <c r="G10" s="12"/>
      <c r="H10" s="13">
        <f t="shared" si="1"/>
        <v>0</v>
      </c>
      <c r="I10" s="12"/>
      <c r="J10" s="12"/>
      <c r="K10" s="12"/>
      <c r="L10" s="12"/>
      <c r="M10" s="13">
        <f t="shared" si="2"/>
        <v>0</v>
      </c>
      <c r="N10" s="13">
        <f t="shared" si="3"/>
        <v>0</v>
      </c>
      <c r="O10" s="7">
        <f t="shared" si="4"/>
        <v>0</v>
      </c>
      <c r="P10" s="15">
        <f t="shared" si="5"/>
        <v>0</v>
      </c>
    </row>
    <row r="11" spans="1:16" ht="27.75" customHeight="1" thickBot="1">
      <c r="A11" s="4">
        <v>5</v>
      </c>
      <c r="B11" s="19" t="s">
        <v>36</v>
      </c>
      <c r="C11" s="10">
        <v>1700</v>
      </c>
      <c r="D11" s="3">
        <v>19100</v>
      </c>
      <c r="E11" s="12"/>
      <c r="F11" s="13">
        <f t="shared" si="0"/>
        <v>0</v>
      </c>
      <c r="G11" s="12"/>
      <c r="H11" s="13">
        <f t="shared" si="1"/>
        <v>0</v>
      </c>
      <c r="I11" s="12"/>
      <c r="J11" s="12"/>
      <c r="K11" s="12"/>
      <c r="L11" s="12"/>
      <c r="M11" s="13">
        <f t="shared" si="2"/>
        <v>0</v>
      </c>
      <c r="N11" s="13">
        <f t="shared" si="3"/>
        <v>0</v>
      </c>
      <c r="O11" s="7">
        <f t="shared" si="4"/>
        <v>0</v>
      </c>
      <c r="P11" s="15">
        <f t="shared" si="5"/>
        <v>0</v>
      </c>
    </row>
    <row r="12" spans="1:16" ht="27.75" customHeight="1" thickBot="1">
      <c r="A12" s="4">
        <v>6</v>
      </c>
      <c r="B12" s="19" t="s">
        <v>37</v>
      </c>
      <c r="C12" s="10">
        <v>800</v>
      </c>
      <c r="D12" s="3">
        <v>10500</v>
      </c>
      <c r="E12" s="12"/>
      <c r="F12" s="13">
        <f t="shared" si="0"/>
        <v>0</v>
      </c>
      <c r="G12" s="12"/>
      <c r="H12" s="13">
        <f t="shared" si="1"/>
        <v>0</v>
      </c>
      <c r="I12" s="12"/>
      <c r="J12" s="12"/>
      <c r="K12" s="12"/>
      <c r="L12" s="12"/>
      <c r="M12" s="13">
        <f t="shared" si="2"/>
        <v>0</v>
      </c>
      <c r="N12" s="13">
        <f t="shared" si="3"/>
        <v>0</v>
      </c>
      <c r="O12" s="7">
        <f t="shared" si="4"/>
        <v>0</v>
      </c>
      <c r="P12" s="15">
        <f t="shared" si="5"/>
        <v>0</v>
      </c>
    </row>
    <row r="13" spans="1:16" ht="27.75" customHeight="1" thickBot="1">
      <c r="A13" s="4">
        <v>7</v>
      </c>
      <c r="B13" s="19" t="s">
        <v>38</v>
      </c>
      <c r="C13" s="10">
        <v>100</v>
      </c>
      <c r="D13" s="3">
        <v>100</v>
      </c>
      <c r="E13" s="12"/>
      <c r="F13" s="13">
        <f t="shared" si="0"/>
        <v>0</v>
      </c>
      <c r="G13" s="12"/>
      <c r="H13" s="13">
        <f t="shared" si="1"/>
        <v>0</v>
      </c>
      <c r="I13" s="12"/>
      <c r="J13" s="12"/>
      <c r="K13" s="12"/>
      <c r="L13" s="12"/>
      <c r="M13" s="13">
        <f t="shared" si="2"/>
        <v>0</v>
      </c>
      <c r="N13" s="13">
        <f t="shared" si="3"/>
        <v>0</v>
      </c>
      <c r="O13" s="7">
        <f t="shared" si="4"/>
        <v>0</v>
      </c>
      <c r="P13" s="15">
        <f t="shared" si="5"/>
        <v>0</v>
      </c>
    </row>
    <row r="14" spans="1:16" ht="27.75" customHeight="1" thickBot="1">
      <c r="A14" s="4">
        <v>8</v>
      </c>
      <c r="B14" s="19" t="s">
        <v>39</v>
      </c>
      <c r="C14" s="10">
        <v>1800</v>
      </c>
      <c r="D14" s="3">
        <v>23200</v>
      </c>
      <c r="E14" s="12"/>
      <c r="F14" s="13">
        <f t="shared" si="0"/>
        <v>0</v>
      </c>
      <c r="G14" s="12"/>
      <c r="H14" s="13">
        <f t="shared" si="1"/>
        <v>0</v>
      </c>
      <c r="I14" s="12"/>
      <c r="J14" s="12"/>
      <c r="K14" s="12"/>
      <c r="L14" s="12"/>
      <c r="M14" s="13">
        <f t="shared" si="2"/>
        <v>0</v>
      </c>
      <c r="N14" s="13">
        <f t="shared" si="3"/>
        <v>0</v>
      </c>
      <c r="O14" s="7">
        <f t="shared" si="4"/>
        <v>0</v>
      </c>
      <c r="P14" s="15">
        <f t="shared" si="5"/>
        <v>0</v>
      </c>
    </row>
    <row r="15" spans="1:16" ht="27.75" customHeight="1" thickBot="1">
      <c r="A15" s="4">
        <v>9</v>
      </c>
      <c r="B15" s="19" t="s">
        <v>40</v>
      </c>
      <c r="C15" s="10">
        <v>1100</v>
      </c>
      <c r="D15" s="3">
        <v>13800</v>
      </c>
      <c r="E15" s="12"/>
      <c r="F15" s="13">
        <f t="shared" si="0"/>
        <v>0</v>
      </c>
      <c r="G15" s="12"/>
      <c r="H15" s="13">
        <f t="shared" si="1"/>
        <v>0</v>
      </c>
      <c r="I15" s="12"/>
      <c r="J15" s="12"/>
      <c r="K15" s="12"/>
      <c r="L15" s="12"/>
      <c r="M15" s="13">
        <f t="shared" si="2"/>
        <v>0</v>
      </c>
      <c r="N15" s="13">
        <f t="shared" si="3"/>
        <v>0</v>
      </c>
      <c r="O15" s="7">
        <f t="shared" si="4"/>
        <v>0</v>
      </c>
      <c r="P15" s="15">
        <f t="shared" si="5"/>
        <v>0</v>
      </c>
    </row>
    <row r="16" spans="1:16" ht="27.75" customHeight="1" thickBot="1">
      <c r="A16" s="4">
        <v>10</v>
      </c>
      <c r="B16" s="19" t="s">
        <v>41</v>
      </c>
      <c r="C16" s="10">
        <v>1500</v>
      </c>
      <c r="D16" s="3">
        <v>21900</v>
      </c>
      <c r="E16" s="12"/>
      <c r="F16" s="13">
        <f t="shared" si="0"/>
        <v>0</v>
      </c>
      <c r="G16" s="12"/>
      <c r="H16" s="13">
        <f t="shared" si="1"/>
        <v>0</v>
      </c>
      <c r="I16" s="12"/>
      <c r="J16" s="12"/>
      <c r="K16" s="12"/>
      <c r="L16" s="12"/>
      <c r="M16" s="13">
        <f t="shared" si="2"/>
        <v>0</v>
      </c>
      <c r="N16" s="13">
        <f t="shared" si="3"/>
        <v>0</v>
      </c>
      <c r="O16" s="7">
        <f t="shared" si="4"/>
        <v>0</v>
      </c>
      <c r="P16" s="15">
        <f t="shared" si="5"/>
        <v>0</v>
      </c>
    </row>
    <row r="17" spans="1:16" ht="27.75" customHeight="1" thickBot="1">
      <c r="A17" s="4">
        <v>11</v>
      </c>
      <c r="B17" s="19" t="s">
        <v>42</v>
      </c>
      <c r="C17" s="10">
        <v>1400</v>
      </c>
      <c r="D17" s="3">
        <v>19300</v>
      </c>
      <c r="E17" s="12"/>
      <c r="F17" s="13">
        <f>E17*C17</f>
        <v>0</v>
      </c>
      <c r="G17" s="12"/>
      <c r="H17" s="13">
        <f>(G17/100)*D17</f>
        <v>0</v>
      </c>
      <c r="I17" s="12"/>
      <c r="J17" s="12"/>
      <c r="K17" s="12"/>
      <c r="L17" s="12"/>
      <c r="M17" s="13">
        <f>SUM(F17+H17+I17+J17+K17+L17)</f>
        <v>0</v>
      </c>
      <c r="N17" s="13">
        <f>M17*0.12</f>
        <v>0</v>
      </c>
      <c r="O17" s="7">
        <f>M17+N17</f>
        <v>0</v>
      </c>
      <c r="P17" s="15">
        <f t="shared" si="5"/>
        <v>0</v>
      </c>
    </row>
    <row r="18" spans="1:16" ht="27.75" customHeight="1" thickBot="1">
      <c r="A18" s="5"/>
      <c r="B18" s="19" t="s">
        <v>76</v>
      </c>
      <c r="C18" s="6">
        <f>SUM(C7:C17)</f>
        <v>13880</v>
      </c>
      <c r="D18" s="6">
        <f>SUM(D7:D17)</f>
        <v>173900</v>
      </c>
      <c r="E18" s="14"/>
      <c r="F18" s="13">
        <f>SUM(F7:F17)</f>
        <v>0</v>
      </c>
      <c r="G18" s="14"/>
      <c r="H18" s="13">
        <f aca="true" t="shared" si="6" ref="H18:P18">SUM(H7:H17)</f>
        <v>0</v>
      </c>
      <c r="I18" s="13">
        <f t="shared" si="6"/>
        <v>0</v>
      </c>
      <c r="J18" s="13">
        <f t="shared" si="6"/>
        <v>0</v>
      </c>
      <c r="K18" s="13">
        <f t="shared" si="6"/>
        <v>0</v>
      </c>
      <c r="L18" s="13">
        <f t="shared" si="6"/>
        <v>0</v>
      </c>
      <c r="M18" s="13">
        <f t="shared" si="6"/>
        <v>0</v>
      </c>
      <c r="N18" s="13">
        <f t="shared" si="6"/>
        <v>0</v>
      </c>
      <c r="O18" s="16">
        <f t="shared" si="6"/>
        <v>0</v>
      </c>
      <c r="P18" s="55">
        <f t="shared" si="6"/>
        <v>0</v>
      </c>
    </row>
    <row r="19" ht="15.75" thickBot="1"/>
    <row r="20" spans="2:6" ht="15.75" thickBot="1">
      <c r="B20" s="69" t="s">
        <v>29</v>
      </c>
      <c r="C20" s="70"/>
      <c r="D20" s="70"/>
      <c r="E20" s="70"/>
      <c r="F20" s="71"/>
    </row>
    <row r="21" spans="2:6" ht="15.75" thickBot="1">
      <c r="B21" s="8"/>
      <c r="C21" s="59" t="s">
        <v>30</v>
      </c>
      <c r="D21" s="60"/>
      <c r="E21" s="60"/>
      <c r="F21" s="61"/>
    </row>
    <row r="22" spans="2:6" ht="15.75" thickBot="1">
      <c r="B22" s="9"/>
      <c r="C22" s="62" t="s">
        <v>31</v>
      </c>
      <c r="D22" s="62"/>
      <c r="E22" s="62"/>
      <c r="F22" s="62"/>
    </row>
    <row r="24" spans="1:16" ht="15">
      <c r="A24" s="58" t="s">
        <v>85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1:16" ht="30" customHeight="1">
      <c r="A25" s="57" t="s">
        <v>87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6" ht="15">
      <c r="A26" s="57" t="s">
        <v>88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</sheetData>
  <sheetProtection/>
  <mergeCells count="21">
    <mergeCell ref="G5:G6"/>
    <mergeCell ref="I5:I6"/>
    <mergeCell ref="O5:O6"/>
    <mergeCell ref="B20:F20"/>
    <mergeCell ref="A2:O2"/>
    <mergeCell ref="A5:A6"/>
    <mergeCell ref="B5:B6"/>
    <mergeCell ref="C5:C6"/>
    <mergeCell ref="D5:D6"/>
    <mergeCell ref="E5:E6"/>
    <mergeCell ref="F5:F6"/>
    <mergeCell ref="A25:P25"/>
    <mergeCell ref="A24:P24"/>
    <mergeCell ref="A26:P26"/>
    <mergeCell ref="C21:F21"/>
    <mergeCell ref="C22:F22"/>
    <mergeCell ref="J5:J6"/>
    <mergeCell ref="L5:L6"/>
    <mergeCell ref="M5:M6"/>
    <mergeCell ref="N5:N6"/>
    <mergeCell ref="H5:H6"/>
  </mergeCells>
  <printOptions/>
  <pageMargins left="0.511811024" right="0.511811024" top="0.787401575" bottom="0.787401575" header="0.31496062" footer="0.31496062"/>
  <pageSetup fitToHeight="1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9.421875" style="0" customWidth="1"/>
    <col min="2" max="2" width="9.8515625" style="0" customWidth="1"/>
    <col min="3" max="15" width="10.8515625" style="0" customWidth="1"/>
    <col min="16" max="16" width="3.421875" style="0" customWidth="1"/>
  </cols>
  <sheetData>
    <row r="2" spans="1:15" s="20" customFormat="1" ht="18.75">
      <c r="A2" s="76" t="s">
        <v>46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21" customFormat="1" ht="18.75">
      <c r="A3" s="38" t="s">
        <v>47</v>
      </c>
      <c r="B3" s="78"/>
      <c r="C3" s="78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.75" thickBo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31" customFormat="1" ht="13.5" thickBot="1">
      <c r="A5" s="29" t="s">
        <v>0</v>
      </c>
      <c r="B5" s="30" t="s">
        <v>1</v>
      </c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0" t="s">
        <v>13</v>
      </c>
      <c r="O5" s="30" t="s">
        <v>14</v>
      </c>
    </row>
    <row r="6" spans="1:15" ht="25.5">
      <c r="A6" s="79" t="s">
        <v>15</v>
      </c>
      <c r="B6" s="81" t="s">
        <v>16</v>
      </c>
      <c r="C6" s="81" t="s">
        <v>48</v>
      </c>
      <c r="D6" s="81" t="s">
        <v>49</v>
      </c>
      <c r="E6" s="81" t="s">
        <v>17</v>
      </c>
      <c r="F6" s="81" t="s">
        <v>18</v>
      </c>
      <c r="G6" s="81" t="s">
        <v>19</v>
      </c>
      <c r="H6" s="81" t="s">
        <v>20</v>
      </c>
      <c r="I6" s="81" t="s">
        <v>21</v>
      </c>
      <c r="J6" s="83" t="s">
        <v>22</v>
      </c>
      <c r="K6" s="36" t="s">
        <v>23</v>
      </c>
      <c r="L6" s="85" t="s">
        <v>24</v>
      </c>
      <c r="M6" s="81" t="s">
        <v>25</v>
      </c>
      <c r="N6" s="81" t="s">
        <v>26</v>
      </c>
      <c r="O6" s="81" t="s">
        <v>45</v>
      </c>
    </row>
    <row r="7" spans="1:15" ht="44.25" customHeight="1" thickBot="1">
      <c r="A7" s="80"/>
      <c r="B7" s="82"/>
      <c r="C7" s="82"/>
      <c r="D7" s="82"/>
      <c r="E7" s="82"/>
      <c r="F7" s="82"/>
      <c r="G7" s="82"/>
      <c r="H7" s="82"/>
      <c r="I7" s="82"/>
      <c r="J7" s="84"/>
      <c r="K7" s="37" t="s">
        <v>27</v>
      </c>
      <c r="L7" s="86"/>
      <c r="M7" s="82"/>
      <c r="N7" s="82"/>
      <c r="O7" s="82"/>
    </row>
    <row r="8" spans="1:15" ht="28.5" customHeight="1" thickBot="1">
      <c r="A8" s="23">
        <v>1</v>
      </c>
      <c r="B8" s="22" t="s">
        <v>32</v>
      </c>
      <c r="C8" s="33"/>
      <c r="D8" s="33"/>
      <c r="E8" s="25"/>
      <c r="F8" s="26">
        <f>E8*C8</f>
        <v>0</v>
      </c>
      <c r="G8" s="25"/>
      <c r="H8" s="26">
        <f>(G8/100)*D8</f>
        <v>0</v>
      </c>
      <c r="I8" s="25"/>
      <c r="J8" s="25"/>
      <c r="K8" s="25"/>
      <c r="L8" s="25"/>
      <c r="M8" s="26">
        <f>SUM(F8+H8+I8+J8+K8+L8)</f>
        <v>0</v>
      </c>
      <c r="N8" s="26">
        <f>M8*0.12</f>
        <v>0</v>
      </c>
      <c r="O8" s="28">
        <f>IF(D8&gt;0,M8+N8,0)</f>
        <v>0</v>
      </c>
    </row>
    <row r="9" spans="1:15" ht="28.5" customHeight="1" thickBot="1">
      <c r="A9" s="27">
        <v>2</v>
      </c>
      <c r="B9" s="22" t="s">
        <v>33</v>
      </c>
      <c r="C9" s="33"/>
      <c r="D9" s="33"/>
      <c r="E9" s="25"/>
      <c r="F9" s="26">
        <f aca="true" t="shared" si="0" ref="F9:F17">E9*C9</f>
        <v>0</v>
      </c>
      <c r="G9" s="25"/>
      <c r="H9" s="26">
        <f aca="true" t="shared" si="1" ref="H9:H17">(G9/100)*D9</f>
        <v>0</v>
      </c>
      <c r="I9" s="25"/>
      <c r="J9" s="25"/>
      <c r="K9" s="25"/>
      <c r="L9" s="25"/>
      <c r="M9" s="26">
        <f aca="true" t="shared" si="2" ref="M9:M17">SUM(F9+H9+I9+J9+K9+L9)</f>
        <v>0</v>
      </c>
      <c r="N9" s="26">
        <f aca="true" t="shared" si="3" ref="N9:N17">M9*0.12</f>
        <v>0</v>
      </c>
      <c r="O9" s="28">
        <f aca="true" t="shared" si="4" ref="O9:O18">IF(D9&gt;0,M9+N9,0)</f>
        <v>0</v>
      </c>
    </row>
    <row r="10" spans="1:15" ht="28.5" customHeight="1" thickBot="1">
      <c r="A10" s="27">
        <v>3</v>
      </c>
      <c r="B10" s="22" t="s">
        <v>34</v>
      </c>
      <c r="C10" s="33"/>
      <c r="D10" s="33"/>
      <c r="E10" s="25"/>
      <c r="F10" s="26">
        <f t="shared" si="0"/>
        <v>0</v>
      </c>
      <c r="G10" s="25"/>
      <c r="H10" s="26">
        <f t="shared" si="1"/>
        <v>0</v>
      </c>
      <c r="I10" s="25"/>
      <c r="J10" s="25"/>
      <c r="K10" s="25"/>
      <c r="L10" s="25"/>
      <c r="M10" s="26">
        <f t="shared" si="2"/>
        <v>0</v>
      </c>
      <c r="N10" s="26">
        <f t="shared" si="3"/>
        <v>0</v>
      </c>
      <c r="O10" s="28">
        <f t="shared" si="4"/>
        <v>0</v>
      </c>
    </row>
    <row r="11" spans="1:15" ht="28.5" customHeight="1" thickBot="1">
      <c r="A11" s="27">
        <v>4</v>
      </c>
      <c r="B11" s="22" t="s">
        <v>35</v>
      </c>
      <c r="C11" s="33"/>
      <c r="D11" s="33"/>
      <c r="E11" s="25"/>
      <c r="F11" s="26">
        <f t="shared" si="0"/>
        <v>0</v>
      </c>
      <c r="G11" s="25"/>
      <c r="H11" s="26">
        <f t="shared" si="1"/>
        <v>0</v>
      </c>
      <c r="I11" s="25"/>
      <c r="J11" s="25"/>
      <c r="K11" s="25"/>
      <c r="L11" s="25"/>
      <c r="M11" s="26">
        <f t="shared" si="2"/>
        <v>0</v>
      </c>
      <c r="N11" s="26">
        <f t="shared" si="3"/>
        <v>0</v>
      </c>
      <c r="O11" s="28">
        <f t="shared" si="4"/>
        <v>0</v>
      </c>
    </row>
    <row r="12" spans="1:15" ht="28.5" customHeight="1" thickBot="1">
      <c r="A12" s="27">
        <v>5</v>
      </c>
      <c r="B12" s="22" t="s">
        <v>36</v>
      </c>
      <c r="C12" s="33"/>
      <c r="D12" s="33"/>
      <c r="E12" s="25"/>
      <c r="F12" s="26">
        <f t="shared" si="0"/>
        <v>0</v>
      </c>
      <c r="G12" s="25"/>
      <c r="H12" s="26">
        <f t="shared" si="1"/>
        <v>0</v>
      </c>
      <c r="I12" s="25"/>
      <c r="J12" s="25"/>
      <c r="K12" s="25"/>
      <c r="L12" s="25"/>
      <c r="M12" s="26">
        <f t="shared" si="2"/>
        <v>0</v>
      </c>
      <c r="N12" s="26">
        <f t="shared" si="3"/>
        <v>0</v>
      </c>
      <c r="O12" s="28">
        <f t="shared" si="4"/>
        <v>0</v>
      </c>
    </row>
    <row r="13" spans="1:15" ht="28.5" customHeight="1" thickBot="1">
      <c r="A13" s="27">
        <v>6</v>
      </c>
      <c r="B13" s="22" t="s">
        <v>37</v>
      </c>
      <c r="C13" s="33"/>
      <c r="D13" s="33"/>
      <c r="E13" s="25"/>
      <c r="F13" s="26">
        <f t="shared" si="0"/>
        <v>0</v>
      </c>
      <c r="G13" s="25"/>
      <c r="H13" s="26">
        <f t="shared" si="1"/>
        <v>0</v>
      </c>
      <c r="I13" s="25"/>
      <c r="J13" s="25"/>
      <c r="K13" s="25"/>
      <c r="L13" s="25"/>
      <c r="M13" s="26">
        <f t="shared" si="2"/>
        <v>0</v>
      </c>
      <c r="N13" s="26">
        <f t="shared" si="3"/>
        <v>0</v>
      </c>
      <c r="O13" s="28">
        <f t="shared" si="4"/>
        <v>0</v>
      </c>
    </row>
    <row r="14" spans="1:15" ht="28.5" customHeight="1" thickBot="1">
      <c r="A14" s="27">
        <v>7</v>
      </c>
      <c r="B14" s="22" t="s">
        <v>38</v>
      </c>
      <c r="C14" s="33"/>
      <c r="D14" s="33"/>
      <c r="E14" s="25"/>
      <c r="F14" s="26">
        <f t="shared" si="0"/>
        <v>0</v>
      </c>
      <c r="G14" s="25"/>
      <c r="H14" s="26">
        <f t="shared" si="1"/>
        <v>0</v>
      </c>
      <c r="I14" s="25"/>
      <c r="J14" s="25"/>
      <c r="K14" s="25"/>
      <c r="L14" s="25"/>
      <c r="M14" s="26">
        <f t="shared" si="2"/>
        <v>0</v>
      </c>
      <c r="N14" s="26">
        <f t="shared" si="3"/>
        <v>0</v>
      </c>
      <c r="O14" s="28">
        <f t="shared" si="4"/>
        <v>0</v>
      </c>
    </row>
    <row r="15" spans="1:15" ht="28.5" customHeight="1" thickBot="1">
      <c r="A15" s="27">
        <v>8</v>
      </c>
      <c r="B15" s="22" t="s">
        <v>39</v>
      </c>
      <c r="C15" s="33"/>
      <c r="D15" s="33"/>
      <c r="E15" s="25"/>
      <c r="F15" s="26">
        <f t="shared" si="0"/>
        <v>0</v>
      </c>
      <c r="G15" s="25"/>
      <c r="H15" s="26">
        <f t="shared" si="1"/>
        <v>0</v>
      </c>
      <c r="I15" s="25"/>
      <c r="J15" s="25"/>
      <c r="K15" s="25"/>
      <c r="L15" s="25"/>
      <c r="M15" s="26">
        <f t="shared" si="2"/>
        <v>0</v>
      </c>
      <c r="N15" s="26">
        <f t="shared" si="3"/>
        <v>0</v>
      </c>
      <c r="O15" s="28">
        <f t="shared" si="4"/>
        <v>0</v>
      </c>
    </row>
    <row r="16" spans="1:15" ht="28.5" customHeight="1" thickBot="1">
      <c r="A16" s="27">
        <v>9</v>
      </c>
      <c r="B16" s="22" t="s">
        <v>40</v>
      </c>
      <c r="C16" s="33"/>
      <c r="D16" s="33"/>
      <c r="E16" s="25"/>
      <c r="F16" s="26">
        <f t="shared" si="0"/>
        <v>0</v>
      </c>
      <c r="G16" s="25"/>
      <c r="H16" s="26">
        <f t="shared" si="1"/>
        <v>0</v>
      </c>
      <c r="I16" s="25"/>
      <c r="J16" s="25"/>
      <c r="K16" s="25"/>
      <c r="L16" s="25"/>
      <c r="M16" s="26">
        <f t="shared" si="2"/>
        <v>0</v>
      </c>
      <c r="N16" s="26">
        <f t="shared" si="3"/>
        <v>0</v>
      </c>
      <c r="O16" s="28">
        <f t="shared" si="4"/>
        <v>0</v>
      </c>
    </row>
    <row r="17" spans="1:15" ht="28.5" customHeight="1" thickBot="1">
      <c r="A17" s="27">
        <v>10</v>
      </c>
      <c r="B17" s="22" t="s">
        <v>41</v>
      </c>
      <c r="C17" s="33"/>
      <c r="D17" s="33"/>
      <c r="E17" s="25"/>
      <c r="F17" s="26">
        <f t="shared" si="0"/>
        <v>0</v>
      </c>
      <c r="G17" s="25"/>
      <c r="H17" s="26">
        <f t="shared" si="1"/>
        <v>0</v>
      </c>
      <c r="I17" s="25"/>
      <c r="J17" s="25"/>
      <c r="K17" s="25"/>
      <c r="L17" s="25"/>
      <c r="M17" s="26">
        <f t="shared" si="2"/>
        <v>0</v>
      </c>
      <c r="N17" s="26">
        <f t="shared" si="3"/>
        <v>0</v>
      </c>
      <c r="O17" s="28">
        <f t="shared" si="4"/>
        <v>0</v>
      </c>
    </row>
    <row r="18" spans="1:15" ht="28.5" customHeight="1" thickBot="1">
      <c r="A18" s="27">
        <v>11</v>
      </c>
      <c r="B18" s="22" t="s">
        <v>42</v>
      </c>
      <c r="C18" s="33"/>
      <c r="D18" s="33"/>
      <c r="E18" s="25"/>
      <c r="F18" s="26">
        <f>E18*C18</f>
        <v>0</v>
      </c>
      <c r="G18" s="25"/>
      <c r="H18" s="26">
        <f>(G18/100)*D18</f>
        <v>0</v>
      </c>
      <c r="I18" s="25"/>
      <c r="J18" s="25"/>
      <c r="K18" s="25"/>
      <c r="L18" s="25"/>
      <c r="M18" s="26">
        <f>SUM(F18+H18+I18+J18+K18+L18)</f>
        <v>0</v>
      </c>
      <c r="N18" s="26">
        <f>M18*0.12</f>
        <v>0</v>
      </c>
      <c r="O18" s="28">
        <f t="shared" si="4"/>
        <v>0</v>
      </c>
    </row>
    <row r="19" spans="1:15" ht="26.25" thickBot="1">
      <c r="A19" s="32"/>
      <c r="B19" s="22" t="s">
        <v>28</v>
      </c>
      <c r="C19" s="24">
        <f>SUM(C8:C18)</f>
        <v>0</v>
      </c>
      <c r="D19" s="24">
        <f>SUM(D8:D18)</f>
        <v>0</v>
      </c>
      <c r="E19" s="26"/>
      <c r="F19" s="26">
        <f>SUM(F8:F18)</f>
        <v>0</v>
      </c>
      <c r="G19" s="26"/>
      <c r="H19" s="26">
        <f aca="true" t="shared" si="5" ref="H19:O19">SUM(H8:H18)</f>
        <v>0</v>
      </c>
      <c r="I19" s="26">
        <f t="shared" si="5"/>
        <v>0</v>
      </c>
      <c r="J19" s="26">
        <f t="shared" si="5"/>
        <v>0</v>
      </c>
      <c r="K19" s="26">
        <f t="shared" si="5"/>
        <v>0</v>
      </c>
      <c r="L19" s="26">
        <f t="shared" si="5"/>
        <v>0</v>
      </c>
      <c r="M19" s="26">
        <f t="shared" si="5"/>
        <v>0</v>
      </c>
      <c r="N19" s="26">
        <f t="shared" si="5"/>
        <v>0</v>
      </c>
      <c r="O19" s="17">
        <f t="shared" si="5"/>
        <v>0</v>
      </c>
    </row>
  </sheetData>
  <sheetProtection/>
  <mergeCells count="16">
    <mergeCell ref="I6:I7"/>
    <mergeCell ref="J6:J7"/>
    <mergeCell ref="L6:L7"/>
    <mergeCell ref="M6:M7"/>
    <mergeCell ref="N6:N7"/>
    <mergeCell ref="O6:O7"/>
    <mergeCell ref="A2:O2"/>
    <mergeCell ref="B3:C3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18" right="0.1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PageLayoutView="0" workbookViewId="0" topLeftCell="A1">
      <selection activeCell="Q20" sqref="A1:Q20"/>
    </sheetView>
  </sheetViews>
  <sheetFormatPr defaultColWidth="9.140625" defaultRowHeight="15"/>
  <cols>
    <col min="1" max="1" width="7.28125" style="0" customWidth="1"/>
    <col min="2" max="2" width="14.140625" style="0" customWidth="1"/>
    <col min="3" max="15" width="10.8515625" style="0" customWidth="1"/>
    <col min="16" max="16" width="9.57421875" style="0" customWidth="1"/>
  </cols>
  <sheetData>
    <row r="2" spans="1:15" s="20" customFormat="1" ht="18.75">
      <c r="A2" s="76" t="s">
        <v>73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21" customFormat="1" ht="18.75">
      <c r="A3" s="51"/>
      <c r="B3" s="40" t="s">
        <v>75</v>
      </c>
      <c r="C3" s="40">
        <v>2016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.75" thickBo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7" s="31" customFormat="1" ht="13.5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5">
      <c r="A6" s="79" t="s">
        <v>15</v>
      </c>
      <c r="B6" s="81" t="s">
        <v>16</v>
      </c>
      <c r="C6" s="81" t="s">
        <v>50</v>
      </c>
      <c r="D6" s="81" t="s">
        <v>51</v>
      </c>
      <c r="E6" s="81" t="s">
        <v>52</v>
      </c>
      <c r="F6" s="81" t="s">
        <v>53</v>
      </c>
      <c r="G6" s="81" t="s">
        <v>54</v>
      </c>
      <c r="H6" s="81" t="s">
        <v>55</v>
      </c>
      <c r="I6" s="81" t="s">
        <v>56</v>
      </c>
      <c r="J6" s="83" t="s">
        <v>57</v>
      </c>
      <c r="K6" s="83" t="s">
        <v>58</v>
      </c>
      <c r="L6" s="83" t="s">
        <v>59</v>
      </c>
      <c r="M6" s="83" t="s">
        <v>60</v>
      </c>
      <c r="N6" s="83" t="s">
        <v>61</v>
      </c>
      <c r="O6" s="81" t="s">
        <v>62</v>
      </c>
      <c r="P6" s="81" t="s">
        <v>63</v>
      </c>
      <c r="Q6" s="81" t="s">
        <v>64</v>
      </c>
    </row>
    <row r="7" spans="1:17" ht="44.25" customHeight="1" thickBot="1">
      <c r="A7" s="80"/>
      <c r="B7" s="82"/>
      <c r="C7" s="82"/>
      <c r="D7" s="82"/>
      <c r="E7" s="82"/>
      <c r="F7" s="82"/>
      <c r="G7" s="82"/>
      <c r="H7" s="82"/>
      <c r="I7" s="82"/>
      <c r="J7" s="84"/>
      <c r="K7" s="84"/>
      <c r="L7" s="84"/>
      <c r="M7" s="84"/>
      <c r="N7" s="84"/>
      <c r="O7" s="82"/>
      <c r="P7" s="82"/>
      <c r="Q7" s="82"/>
    </row>
    <row r="8" spans="1:17" ht="28.5" customHeight="1" thickBot="1">
      <c r="A8" s="23">
        <v>1</v>
      </c>
      <c r="B8" s="22" t="s">
        <v>32</v>
      </c>
      <c r="C8" s="24">
        <v>55.25</v>
      </c>
      <c r="D8" s="24">
        <v>50</v>
      </c>
      <c r="E8" s="42">
        <v>61.4</v>
      </c>
      <c r="F8" s="24">
        <v>58.95</v>
      </c>
      <c r="G8" s="42">
        <v>73.3</v>
      </c>
      <c r="H8" s="24">
        <v>57.1</v>
      </c>
      <c r="I8" s="42">
        <v>50</v>
      </c>
      <c r="J8" s="42">
        <v>50</v>
      </c>
      <c r="K8" s="42">
        <v>50</v>
      </c>
      <c r="L8" s="42">
        <v>50</v>
      </c>
      <c r="M8" s="24">
        <v>50</v>
      </c>
      <c r="N8" s="24">
        <v>50</v>
      </c>
      <c r="O8" s="28">
        <v>656</v>
      </c>
      <c r="P8" s="43">
        <f>O8/12</f>
        <v>54.666666666666664</v>
      </c>
      <c r="Q8" s="45">
        <f>O8+(O8*0.25)</f>
        <v>820</v>
      </c>
    </row>
    <row r="9" spans="1:17" ht="28.5" customHeight="1" thickBot="1">
      <c r="A9" s="27">
        <v>2</v>
      </c>
      <c r="B9" s="22" t="s">
        <v>33</v>
      </c>
      <c r="C9" s="24">
        <v>61.8</v>
      </c>
      <c r="D9" s="24">
        <v>56.8</v>
      </c>
      <c r="E9" s="42">
        <v>50</v>
      </c>
      <c r="F9" s="24">
        <v>50</v>
      </c>
      <c r="G9" s="42">
        <v>50</v>
      </c>
      <c r="H9" s="24">
        <v>59.6</v>
      </c>
      <c r="I9" s="42">
        <v>50</v>
      </c>
      <c r="J9" s="42">
        <v>50</v>
      </c>
      <c r="K9" s="42">
        <v>52</v>
      </c>
      <c r="L9" s="42">
        <v>74.5</v>
      </c>
      <c r="M9" s="24">
        <v>0</v>
      </c>
      <c r="N9" s="24">
        <v>50</v>
      </c>
      <c r="O9" s="28">
        <v>604.7</v>
      </c>
      <c r="P9" s="43">
        <f aca="true" t="shared" si="0" ref="P9:P18">O9/12</f>
        <v>50.39166666666667</v>
      </c>
      <c r="Q9" s="45">
        <f aca="true" t="shared" si="1" ref="Q9:Q18">O9+(O9*0.25)</f>
        <v>755.875</v>
      </c>
    </row>
    <row r="10" spans="1:17" ht="28.5" customHeight="1" thickBot="1">
      <c r="A10" s="27">
        <v>3</v>
      </c>
      <c r="B10" s="22" t="s">
        <v>34</v>
      </c>
      <c r="C10" s="24">
        <v>227.65</v>
      </c>
      <c r="D10" s="24">
        <v>157.1</v>
      </c>
      <c r="E10" s="42">
        <v>152.45</v>
      </c>
      <c r="F10" s="24">
        <v>239.65</v>
      </c>
      <c r="G10" s="42">
        <v>188.45</v>
      </c>
      <c r="H10" s="24">
        <v>168.35</v>
      </c>
      <c r="I10" s="42">
        <v>168.8</v>
      </c>
      <c r="J10" s="42">
        <v>153.95</v>
      </c>
      <c r="K10" s="42">
        <v>190.9</v>
      </c>
      <c r="L10" s="42">
        <v>184.8</v>
      </c>
      <c r="M10" s="24">
        <v>295.2</v>
      </c>
      <c r="N10" s="24">
        <v>159.2</v>
      </c>
      <c r="O10" s="28">
        <v>2286.4999999999995</v>
      </c>
      <c r="P10" s="43">
        <f t="shared" si="0"/>
        <v>190.54166666666663</v>
      </c>
      <c r="Q10" s="45">
        <f t="shared" si="1"/>
        <v>2858.1249999999995</v>
      </c>
    </row>
    <row r="11" spans="1:17" ht="28.5" customHeight="1" thickBot="1">
      <c r="A11" s="27">
        <v>4</v>
      </c>
      <c r="B11" s="22" t="s">
        <v>35</v>
      </c>
      <c r="C11" s="24">
        <v>102.15</v>
      </c>
      <c r="D11" s="24">
        <v>0</v>
      </c>
      <c r="E11" s="42">
        <v>103.65</v>
      </c>
      <c r="F11" s="24">
        <v>111.8</v>
      </c>
      <c r="G11" s="42">
        <v>0</v>
      </c>
      <c r="H11" s="24">
        <v>78.5</v>
      </c>
      <c r="I11" s="42">
        <v>66.5</v>
      </c>
      <c r="J11" s="42">
        <v>96.05</v>
      </c>
      <c r="K11" s="42">
        <v>87.15</v>
      </c>
      <c r="L11" s="42">
        <v>84.9</v>
      </c>
      <c r="M11" s="24">
        <v>0</v>
      </c>
      <c r="N11" s="24">
        <v>66.25</v>
      </c>
      <c r="O11" s="28">
        <v>796.9499999999999</v>
      </c>
      <c r="P11" s="43">
        <f t="shared" si="0"/>
        <v>66.4125</v>
      </c>
      <c r="Q11" s="45">
        <f t="shared" si="1"/>
        <v>996.1874999999999</v>
      </c>
    </row>
    <row r="12" spans="1:17" ht="28.5" customHeight="1" thickBot="1">
      <c r="A12" s="27">
        <v>5</v>
      </c>
      <c r="B12" s="22" t="s">
        <v>36</v>
      </c>
      <c r="C12" s="24">
        <v>121.25</v>
      </c>
      <c r="D12" s="24">
        <v>104.7</v>
      </c>
      <c r="E12" s="42">
        <v>97.5</v>
      </c>
      <c r="F12" s="24">
        <v>139.8</v>
      </c>
      <c r="G12" s="42">
        <v>116.4</v>
      </c>
      <c r="H12" s="24">
        <v>196.05</v>
      </c>
      <c r="I12" s="42">
        <v>104.65</v>
      </c>
      <c r="J12" s="42">
        <v>63.3</v>
      </c>
      <c r="K12" s="42">
        <v>100.75</v>
      </c>
      <c r="L12" s="42">
        <v>107.8</v>
      </c>
      <c r="M12" s="24">
        <v>104.3</v>
      </c>
      <c r="N12" s="24">
        <v>50</v>
      </c>
      <c r="O12" s="28">
        <v>1306.5</v>
      </c>
      <c r="P12" s="43">
        <f t="shared" si="0"/>
        <v>108.875</v>
      </c>
      <c r="Q12" s="45">
        <f t="shared" si="1"/>
        <v>1633.125</v>
      </c>
    </row>
    <row r="13" spans="1:17" ht="28.5" customHeight="1" thickBot="1">
      <c r="A13" s="27">
        <v>6</v>
      </c>
      <c r="B13" s="22" t="s">
        <v>37</v>
      </c>
      <c r="C13" s="24">
        <v>68.95</v>
      </c>
      <c r="D13" s="24">
        <v>0</v>
      </c>
      <c r="E13" s="42">
        <v>133.25</v>
      </c>
      <c r="F13" s="24">
        <v>50</v>
      </c>
      <c r="G13" s="42">
        <v>50.3</v>
      </c>
      <c r="H13" s="24">
        <v>50</v>
      </c>
      <c r="I13" s="42">
        <v>50</v>
      </c>
      <c r="J13" s="42">
        <v>50</v>
      </c>
      <c r="K13" s="42">
        <v>50</v>
      </c>
      <c r="L13" s="42">
        <v>35.4</v>
      </c>
      <c r="M13" s="24">
        <v>50</v>
      </c>
      <c r="N13" s="24">
        <v>50</v>
      </c>
      <c r="O13" s="28">
        <v>637.9</v>
      </c>
      <c r="P13" s="43">
        <f t="shared" si="0"/>
        <v>53.15833333333333</v>
      </c>
      <c r="Q13" s="45">
        <f t="shared" si="1"/>
        <v>797.375</v>
      </c>
    </row>
    <row r="14" spans="1:17" ht="28.5" customHeight="1" thickBot="1">
      <c r="A14" s="27">
        <v>7</v>
      </c>
      <c r="B14" s="22" t="s">
        <v>38</v>
      </c>
      <c r="C14" s="24">
        <v>0</v>
      </c>
      <c r="D14" s="24">
        <v>50</v>
      </c>
      <c r="E14" s="42">
        <v>0</v>
      </c>
      <c r="F14" s="24">
        <v>0</v>
      </c>
      <c r="G14" s="42">
        <v>0</v>
      </c>
      <c r="H14" s="24">
        <v>0</v>
      </c>
      <c r="I14" s="42">
        <v>0</v>
      </c>
      <c r="J14" s="42">
        <v>0</v>
      </c>
      <c r="K14" s="42">
        <v>0</v>
      </c>
      <c r="L14" s="42">
        <v>0</v>
      </c>
      <c r="M14" s="24">
        <v>0</v>
      </c>
      <c r="N14" s="24">
        <v>0</v>
      </c>
      <c r="O14" s="28">
        <v>50</v>
      </c>
      <c r="P14" s="43">
        <f t="shared" si="0"/>
        <v>4.166666666666667</v>
      </c>
      <c r="Q14" s="45">
        <f t="shared" si="1"/>
        <v>62.5</v>
      </c>
    </row>
    <row r="15" spans="1:17" ht="28.5" customHeight="1" thickBot="1">
      <c r="A15" s="27">
        <v>8</v>
      </c>
      <c r="B15" s="22" t="s">
        <v>39</v>
      </c>
      <c r="C15" s="24">
        <v>163.6</v>
      </c>
      <c r="D15" s="24">
        <v>122</v>
      </c>
      <c r="E15" s="42">
        <v>143.6</v>
      </c>
      <c r="F15" s="24">
        <v>158.75</v>
      </c>
      <c r="G15" s="42">
        <v>103.6</v>
      </c>
      <c r="H15" s="24">
        <v>109.95</v>
      </c>
      <c r="I15" s="42">
        <v>109</v>
      </c>
      <c r="J15" s="42">
        <v>78.25</v>
      </c>
      <c r="K15" s="42">
        <v>113.6</v>
      </c>
      <c r="L15" s="42">
        <v>118.7</v>
      </c>
      <c r="M15" s="24">
        <v>101.9</v>
      </c>
      <c r="N15" s="24">
        <v>91.7</v>
      </c>
      <c r="O15" s="28">
        <v>1414.6500000000003</v>
      </c>
      <c r="P15" s="43">
        <f t="shared" si="0"/>
        <v>117.88750000000003</v>
      </c>
      <c r="Q15" s="45">
        <f t="shared" si="1"/>
        <v>1768.3125000000005</v>
      </c>
    </row>
    <row r="16" spans="1:17" ht="28.5" customHeight="1" thickBot="1">
      <c r="A16" s="27">
        <v>9</v>
      </c>
      <c r="B16" s="22" t="s">
        <v>40</v>
      </c>
      <c r="C16" s="24">
        <v>54</v>
      </c>
      <c r="D16" s="24">
        <v>56.2</v>
      </c>
      <c r="E16" s="42">
        <v>78.85</v>
      </c>
      <c r="F16" s="24">
        <v>88.7</v>
      </c>
      <c r="G16" s="42">
        <v>79.65</v>
      </c>
      <c r="H16" s="24">
        <v>74.95</v>
      </c>
      <c r="I16" s="42">
        <v>50</v>
      </c>
      <c r="J16" s="42">
        <v>58.2</v>
      </c>
      <c r="K16" s="42">
        <v>86.85</v>
      </c>
      <c r="L16" s="42">
        <v>75.57</v>
      </c>
      <c r="M16" s="24">
        <v>77.3</v>
      </c>
      <c r="N16" s="24">
        <v>52.45</v>
      </c>
      <c r="O16" s="28">
        <v>832.72</v>
      </c>
      <c r="P16" s="43">
        <f t="shared" si="0"/>
        <v>69.39333333333333</v>
      </c>
      <c r="Q16" s="45">
        <f t="shared" si="1"/>
        <v>1040.9</v>
      </c>
    </row>
    <row r="17" spans="1:17" ht="28.5" customHeight="1" thickBot="1">
      <c r="A17" s="27">
        <v>10</v>
      </c>
      <c r="B17" s="22" t="s">
        <v>41</v>
      </c>
      <c r="C17" s="24">
        <v>89.3</v>
      </c>
      <c r="D17" s="24">
        <v>95.45</v>
      </c>
      <c r="E17" s="42">
        <v>105.6</v>
      </c>
      <c r="F17" s="24">
        <v>155.2</v>
      </c>
      <c r="G17" s="42">
        <v>92.8</v>
      </c>
      <c r="H17" s="24">
        <v>111.49</v>
      </c>
      <c r="I17" s="42">
        <v>117.45</v>
      </c>
      <c r="J17" s="42">
        <v>81.95</v>
      </c>
      <c r="K17" s="42">
        <v>72.5</v>
      </c>
      <c r="L17" s="42">
        <v>94.7</v>
      </c>
      <c r="M17" s="24">
        <v>77.35</v>
      </c>
      <c r="N17" s="24">
        <v>70.45</v>
      </c>
      <c r="O17" s="28">
        <v>1164.2400000000002</v>
      </c>
      <c r="P17" s="43">
        <f t="shared" si="0"/>
        <v>97.02000000000002</v>
      </c>
      <c r="Q17" s="45">
        <f t="shared" si="1"/>
        <v>1455.3000000000002</v>
      </c>
    </row>
    <row r="18" spans="1:17" ht="28.5" customHeight="1" thickBot="1">
      <c r="A18" s="27">
        <v>11</v>
      </c>
      <c r="B18" s="22" t="s">
        <v>42</v>
      </c>
      <c r="C18" s="24">
        <v>103.4</v>
      </c>
      <c r="D18" s="24">
        <v>93.1</v>
      </c>
      <c r="E18" s="42">
        <v>71.55</v>
      </c>
      <c r="F18" s="24">
        <v>93.8</v>
      </c>
      <c r="G18" s="42">
        <v>82.45</v>
      </c>
      <c r="H18" s="24">
        <v>80.5</v>
      </c>
      <c r="I18" s="42">
        <v>90.2</v>
      </c>
      <c r="J18" s="42">
        <v>78.3</v>
      </c>
      <c r="K18" s="42">
        <v>53.7</v>
      </c>
      <c r="L18" s="42">
        <v>107.9</v>
      </c>
      <c r="M18" s="24">
        <v>89.4</v>
      </c>
      <c r="N18" s="24">
        <v>124.3</v>
      </c>
      <c r="O18" s="28">
        <v>1068.6</v>
      </c>
      <c r="P18" s="43">
        <f t="shared" si="0"/>
        <v>89.05</v>
      </c>
      <c r="Q18" s="45">
        <f t="shared" si="1"/>
        <v>1335.75</v>
      </c>
    </row>
    <row r="19" spans="1:17" ht="36.75" customHeight="1" thickBot="1">
      <c r="A19" s="32"/>
      <c r="B19" s="22" t="s">
        <v>28</v>
      </c>
      <c r="C19" s="24">
        <v>1047.3500000000001</v>
      </c>
      <c r="D19" s="24">
        <v>785.35</v>
      </c>
      <c r="E19" s="24">
        <v>997.85</v>
      </c>
      <c r="F19" s="24">
        <v>1146.65</v>
      </c>
      <c r="G19" s="24">
        <v>836.9499999999999</v>
      </c>
      <c r="H19" s="24">
        <v>986.4900000000001</v>
      </c>
      <c r="I19" s="24">
        <v>856.6000000000001</v>
      </c>
      <c r="J19" s="24">
        <v>760</v>
      </c>
      <c r="K19" s="24">
        <v>857.45</v>
      </c>
      <c r="L19" s="24">
        <v>934.2700000000001</v>
      </c>
      <c r="M19" s="24">
        <v>845.4499999999999</v>
      </c>
      <c r="N19" s="24">
        <v>764.35</v>
      </c>
      <c r="O19" s="17">
        <f>SUM(O8:O18)</f>
        <v>10818.76</v>
      </c>
      <c r="P19" s="17">
        <f>SUM(P8:P18)</f>
        <v>901.5633333333332</v>
      </c>
      <c r="Q19" s="17">
        <f>SUM(Q8:Q18)</f>
        <v>13523.45</v>
      </c>
    </row>
  </sheetData>
  <sheetProtection/>
  <mergeCells count="18">
    <mergeCell ref="P6:P7"/>
    <mergeCell ref="Q6:Q7"/>
    <mergeCell ref="J6:J7"/>
    <mergeCell ref="K6:K7"/>
    <mergeCell ref="L6:L7"/>
    <mergeCell ref="M6:M7"/>
    <mergeCell ref="N6:N7"/>
    <mergeCell ref="O6:O7"/>
    <mergeCell ref="A2:O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1968503937007874" right="0.15748031496062992" top="0.7874015748031497" bottom="0.7874015748031497" header="0.31496062992125984" footer="0.31496062992125984"/>
  <pageSetup fitToHeight="1" fitToWidth="1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PageLayoutView="0" workbookViewId="0" topLeftCell="A1">
      <selection activeCell="Q20" sqref="A1:Q20"/>
    </sheetView>
  </sheetViews>
  <sheetFormatPr defaultColWidth="9.140625" defaultRowHeight="15"/>
  <cols>
    <col min="1" max="1" width="7.28125" style="0" customWidth="1"/>
    <col min="2" max="2" width="14.140625" style="0" customWidth="1"/>
    <col min="3" max="15" width="10.8515625" style="0" customWidth="1"/>
    <col min="16" max="16" width="9.57421875" style="0" customWidth="1"/>
  </cols>
  <sheetData>
    <row r="2" spans="1:15" s="20" customFormat="1" ht="18.75">
      <c r="A2" s="76" t="s">
        <v>74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s="21" customFormat="1" ht="18.75">
      <c r="A3" s="51"/>
      <c r="B3" s="40" t="s">
        <v>75</v>
      </c>
      <c r="C3" s="40">
        <v>2016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5.75" thickBot="1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7" s="31" customFormat="1" ht="13.5" thickBo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5">
      <c r="A6" s="79" t="s">
        <v>15</v>
      </c>
      <c r="B6" s="81" t="s">
        <v>16</v>
      </c>
      <c r="C6" s="81" t="s">
        <v>50</v>
      </c>
      <c r="D6" s="81" t="s">
        <v>51</v>
      </c>
      <c r="E6" s="81" t="s">
        <v>52</v>
      </c>
      <c r="F6" s="81" t="s">
        <v>53</v>
      </c>
      <c r="G6" s="81" t="s">
        <v>54</v>
      </c>
      <c r="H6" s="81" t="s">
        <v>55</v>
      </c>
      <c r="I6" s="81" t="s">
        <v>56</v>
      </c>
      <c r="J6" s="83" t="s">
        <v>57</v>
      </c>
      <c r="K6" s="83" t="s">
        <v>58</v>
      </c>
      <c r="L6" s="83" t="s">
        <v>59</v>
      </c>
      <c r="M6" s="83" t="s">
        <v>60</v>
      </c>
      <c r="N6" s="83" t="s">
        <v>61</v>
      </c>
      <c r="O6" s="81" t="s">
        <v>62</v>
      </c>
      <c r="P6" s="81" t="s">
        <v>63</v>
      </c>
      <c r="Q6" s="81" t="s">
        <v>64</v>
      </c>
    </row>
    <row r="7" spans="1:17" ht="44.25" customHeight="1" thickBot="1">
      <c r="A7" s="80"/>
      <c r="B7" s="82"/>
      <c r="C7" s="82"/>
      <c r="D7" s="82"/>
      <c r="E7" s="82"/>
      <c r="F7" s="82"/>
      <c r="G7" s="82"/>
      <c r="H7" s="82"/>
      <c r="I7" s="82"/>
      <c r="J7" s="84"/>
      <c r="K7" s="84"/>
      <c r="L7" s="84"/>
      <c r="M7" s="84"/>
      <c r="N7" s="84"/>
      <c r="O7" s="82"/>
      <c r="P7" s="82"/>
      <c r="Q7" s="82"/>
    </row>
    <row r="8" spans="1:17" ht="28.5" customHeight="1" thickBot="1">
      <c r="A8" s="23">
        <v>1</v>
      </c>
      <c r="B8" s="22" t="s">
        <v>32</v>
      </c>
      <c r="C8" s="24">
        <v>1139.18</v>
      </c>
      <c r="D8" s="24">
        <v>511.28</v>
      </c>
      <c r="E8" s="42">
        <v>852.72</v>
      </c>
      <c r="F8" s="24">
        <v>488.51</v>
      </c>
      <c r="G8" s="42">
        <v>1302.43</v>
      </c>
      <c r="H8" s="24">
        <v>548.8</v>
      </c>
      <c r="I8" s="42">
        <v>377.7</v>
      </c>
      <c r="J8" s="42">
        <v>370.56</v>
      </c>
      <c r="K8" s="42">
        <v>463.45</v>
      </c>
      <c r="L8" s="42">
        <v>626.8</v>
      </c>
      <c r="M8" s="24">
        <v>487.81</v>
      </c>
      <c r="N8" s="24">
        <v>374.36</v>
      </c>
      <c r="O8" s="28">
        <v>7543.600000000001</v>
      </c>
      <c r="P8" s="43">
        <f>O8/12</f>
        <v>628.6333333333334</v>
      </c>
      <c r="Q8" s="45">
        <f>O8+(O8*0.25)</f>
        <v>9429.500000000002</v>
      </c>
    </row>
    <row r="9" spans="1:17" ht="28.5" customHeight="1" thickBot="1">
      <c r="A9" s="27">
        <v>2</v>
      </c>
      <c r="B9" s="22" t="s">
        <v>33</v>
      </c>
      <c r="C9" s="24">
        <v>1210</v>
      </c>
      <c r="D9" s="24">
        <v>800</v>
      </c>
      <c r="E9" s="42">
        <v>1040.51</v>
      </c>
      <c r="F9" s="24">
        <v>1107.29</v>
      </c>
      <c r="G9" s="42">
        <v>617.18</v>
      </c>
      <c r="H9" s="24">
        <v>987.9</v>
      </c>
      <c r="I9" s="42">
        <v>731.96</v>
      </c>
      <c r="J9" s="42">
        <v>369.87</v>
      </c>
      <c r="K9" s="42">
        <v>787.33</v>
      </c>
      <c r="L9" s="42">
        <v>822.76</v>
      </c>
      <c r="M9" s="24">
        <v>0</v>
      </c>
      <c r="N9" s="24">
        <v>366.33</v>
      </c>
      <c r="O9" s="28">
        <v>8841.13</v>
      </c>
      <c r="P9" s="43">
        <f aca="true" t="shared" si="0" ref="P9:P18">O9/12</f>
        <v>736.7608333333333</v>
      </c>
      <c r="Q9" s="45">
        <f aca="true" t="shared" si="1" ref="Q9:Q18">O9+(O9*0.25)</f>
        <v>11051.412499999999</v>
      </c>
    </row>
    <row r="10" spans="1:17" ht="28.5" customHeight="1" thickBot="1">
      <c r="A10" s="27">
        <v>3</v>
      </c>
      <c r="B10" s="22" t="s">
        <v>34</v>
      </c>
      <c r="C10" s="24">
        <v>2253.74</v>
      </c>
      <c r="D10" s="24">
        <v>1952.24</v>
      </c>
      <c r="E10" s="42">
        <v>1805.31</v>
      </c>
      <c r="F10" s="24">
        <v>2746.77</v>
      </c>
      <c r="G10" s="42">
        <v>2060.31</v>
      </c>
      <c r="H10" s="24">
        <v>1927.22</v>
      </c>
      <c r="I10" s="42">
        <v>1682.45</v>
      </c>
      <c r="J10" s="42">
        <v>2409.86</v>
      </c>
      <c r="K10" s="42">
        <v>2113.83</v>
      </c>
      <c r="L10" s="42">
        <v>2006.63</v>
      </c>
      <c r="M10" s="24">
        <v>1663.99</v>
      </c>
      <c r="N10" s="24">
        <v>1461.37</v>
      </c>
      <c r="O10" s="28">
        <v>24083.719999999998</v>
      </c>
      <c r="P10" s="43">
        <f t="shared" si="0"/>
        <v>2006.9766666666665</v>
      </c>
      <c r="Q10" s="45">
        <f t="shared" si="1"/>
        <v>30104.649999999998</v>
      </c>
    </row>
    <row r="11" spans="1:17" ht="28.5" customHeight="1" thickBot="1">
      <c r="A11" s="27">
        <v>4</v>
      </c>
      <c r="B11" s="22" t="s">
        <v>35</v>
      </c>
      <c r="C11" s="24">
        <v>1744.83</v>
      </c>
      <c r="D11" s="24">
        <v>0</v>
      </c>
      <c r="E11" s="42">
        <v>1683.82</v>
      </c>
      <c r="F11" s="24">
        <v>2448.13</v>
      </c>
      <c r="G11" s="42">
        <v>0</v>
      </c>
      <c r="H11" s="24">
        <v>1218.19</v>
      </c>
      <c r="I11" s="42">
        <v>818.1</v>
      </c>
      <c r="J11" s="42">
        <v>1259.67</v>
      </c>
      <c r="K11" s="42">
        <v>830.72</v>
      </c>
      <c r="L11" s="42">
        <v>1351.81</v>
      </c>
      <c r="M11" s="24">
        <v>0</v>
      </c>
      <c r="N11" s="24">
        <v>867.11</v>
      </c>
      <c r="O11" s="28">
        <v>12222.38</v>
      </c>
      <c r="P11" s="43">
        <f t="shared" si="0"/>
        <v>1018.5316666666666</v>
      </c>
      <c r="Q11" s="45">
        <f t="shared" si="1"/>
        <v>15277.974999999999</v>
      </c>
    </row>
    <row r="12" spans="1:17" ht="28.5" customHeight="1" thickBot="1">
      <c r="A12" s="27">
        <v>5</v>
      </c>
      <c r="B12" s="22" t="s">
        <v>36</v>
      </c>
      <c r="C12" s="24">
        <v>2037</v>
      </c>
      <c r="D12" s="24">
        <v>1145.42</v>
      </c>
      <c r="E12" s="42">
        <v>1007.18</v>
      </c>
      <c r="F12" s="24">
        <v>2192.51</v>
      </c>
      <c r="G12" s="42">
        <v>1032.72</v>
      </c>
      <c r="H12" s="24">
        <v>2433.73</v>
      </c>
      <c r="I12" s="42">
        <v>1299.11</v>
      </c>
      <c r="J12" s="42">
        <v>811.21</v>
      </c>
      <c r="K12" s="42">
        <v>940.1</v>
      </c>
      <c r="L12" s="42">
        <v>937</v>
      </c>
      <c r="M12" s="24">
        <v>946.57</v>
      </c>
      <c r="N12" s="24">
        <v>442.37</v>
      </c>
      <c r="O12" s="28">
        <v>15224.920000000002</v>
      </c>
      <c r="P12" s="43">
        <f t="shared" si="0"/>
        <v>1268.7433333333336</v>
      </c>
      <c r="Q12" s="45">
        <f t="shared" si="1"/>
        <v>19031.15</v>
      </c>
    </row>
    <row r="13" spans="1:17" ht="28.5" customHeight="1" thickBot="1">
      <c r="A13" s="27">
        <v>6</v>
      </c>
      <c r="B13" s="22" t="s">
        <v>37</v>
      </c>
      <c r="C13" s="24">
        <v>1186.56</v>
      </c>
      <c r="D13" s="24">
        <v>0</v>
      </c>
      <c r="E13" s="42">
        <v>2536.24</v>
      </c>
      <c r="F13" s="24">
        <v>718.13</v>
      </c>
      <c r="G13" s="42">
        <v>621.84</v>
      </c>
      <c r="H13" s="24">
        <v>381.71</v>
      </c>
      <c r="I13" s="42">
        <v>805.54</v>
      </c>
      <c r="J13" s="42">
        <v>429.44</v>
      </c>
      <c r="K13" s="42">
        <v>438.59</v>
      </c>
      <c r="L13" s="42">
        <v>310.52</v>
      </c>
      <c r="M13" s="24">
        <v>327.18</v>
      </c>
      <c r="N13" s="24">
        <v>590.65</v>
      </c>
      <c r="O13" s="28">
        <v>8346.4</v>
      </c>
      <c r="P13" s="43">
        <f t="shared" si="0"/>
        <v>695.5333333333333</v>
      </c>
      <c r="Q13" s="45">
        <f t="shared" si="1"/>
        <v>10433</v>
      </c>
    </row>
    <row r="14" spans="1:17" ht="28.5" customHeight="1" thickBot="1">
      <c r="A14" s="27">
        <v>7</v>
      </c>
      <c r="B14" s="22" t="s">
        <v>38</v>
      </c>
      <c r="C14" s="24">
        <v>0</v>
      </c>
      <c r="D14" s="24">
        <v>78.5</v>
      </c>
      <c r="E14" s="42">
        <v>0</v>
      </c>
      <c r="F14" s="24">
        <v>0</v>
      </c>
      <c r="G14" s="42">
        <v>0</v>
      </c>
      <c r="H14" s="24">
        <v>0</v>
      </c>
      <c r="I14" s="42">
        <v>0</v>
      </c>
      <c r="J14" s="42">
        <v>0</v>
      </c>
      <c r="K14" s="42">
        <v>0</v>
      </c>
      <c r="L14" s="42">
        <v>0</v>
      </c>
      <c r="M14" s="24">
        <v>0</v>
      </c>
      <c r="N14" s="24">
        <v>0</v>
      </c>
      <c r="O14" s="28">
        <v>78.5</v>
      </c>
      <c r="P14" s="43">
        <f t="shared" si="0"/>
        <v>6.541666666666667</v>
      </c>
      <c r="Q14" s="45">
        <f t="shared" si="1"/>
        <v>98.125</v>
      </c>
    </row>
    <row r="15" spans="1:17" ht="28.5" customHeight="1" thickBot="1">
      <c r="A15" s="27">
        <v>8</v>
      </c>
      <c r="B15" s="22" t="s">
        <v>39</v>
      </c>
      <c r="C15" s="24">
        <v>1816.6</v>
      </c>
      <c r="D15" s="24">
        <v>1641.36</v>
      </c>
      <c r="E15" s="42">
        <v>1424.6</v>
      </c>
      <c r="F15" s="24">
        <v>1699.17</v>
      </c>
      <c r="G15" s="42">
        <v>1228.2</v>
      </c>
      <c r="H15" s="24">
        <v>1301.81</v>
      </c>
      <c r="I15" s="42">
        <v>1293.3</v>
      </c>
      <c r="J15" s="42">
        <v>1237.4</v>
      </c>
      <c r="K15" s="42">
        <v>1503.69</v>
      </c>
      <c r="L15" s="42">
        <v>2561.52</v>
      </c>
      <c r="M15" s="24">
        <v>1492.93</v>
      </c>
      <c r="N15" s="24">
        <v>1288.18</v>
      </c>
      <c r="O15" s="28">
        <v>18488.76</v>
      </c>
      <c r="P15" s="43">
        <f t="shared" si="0"/>
        <v>1540.7299999999998</v>
      </c>
      <c r="Q15" s="45">
        <f t="shared" si="1"/>
        <v>23110.949999999997</v>
      </c>
    </row>
    <row r="16" spans="1:17" ht="28.5" customHeight="1" thickBot="1">
      <c r="A16" s="27">
        <v>9</v>
      </c>
      <c r="B16" s="22" t="s">
        <v>40</v>
      </c>
      <c r="C16" s="24">
        <v>576.72</v>
      </c>
      <c r="D16" s="24">
        <v>548.4</v>
      </c>
      <c r="E16" s="42">
        <v>1062.6</v>
      </c>
      <c r="F16" s="24">
        <v>714.05</v>
      </c>
      <c r="G16" s="42">
        <v>936.59</v>
      </c>
      <c r="H16" s="24">
        <v>1083.63</v>
      </c>
      <c r="I16" s="42">
        <v>595.15</v>
      </c>
      <c r="J16" s="42">
        <v>1154.05</v>
      </c>
      <c r="K16" s="42">
        <v>1305.39</v>
      </c>
      <c r="L16" s="42">
        <v>762.46</v>
      </c>
      <c r="M16" s="24">
        <v>1008.79</v>
      </c>
      <c r="N16" s="24">
        <v>1237.15</v>
      </c>
      <c r="O16" s="28">
        <v>10984.980000000001</v>
      </c>
      <c r="P16" s="43">
        <f t="shared" si="0"/>
        <v>915.4150000000001</v>
      </c>
      <c r="Q16" s="45">
        <f t="shared" si="1"/>
        <v>13731.225000000002</v>
      </c>
    </row>
    <row r="17" spans="1:17" ht="28.5" customHeight="1" thickBot="1">
      <c r="A17" s="27">
        <v>10</v>
      </c>
      <c r="B17" s="22" t="s">
        <v>41</v>
      </c>
      <c r="C17" s="24">
        <v>1011.77</v>
      </c>
      <c r="D17" s="24">
        <v>1327.95</v>
      </c>
      <c r="E17" s="42">
        <v>2030.97</v>
      </c>
      <c r="F17" s="24">
        <v>2114.78</v>
      </c>
      <c r="G17" s="42">
        <v>889.32</v>
      </c>
      <c r="H17" s="24">
        <v>1128</v>
      </c>
      <c r="I17" s="42">
        <v>1894.94</v>
      </c>
      <c r="J17" s="42">
        <v>1735.81</v>
      </c>
      <c r="K17" s="42">
        <v>1183.55</v>
      </c>
      <c r="L17" s="42">
        <v>1894.51</v>
      </c>
      <c r="M17" s="24">
        <v>1271.33</v>
      </c>
      <c r="N17" s="24">
        <v>979.82</v>
      </c>
      <c r="O17" s="28">
        <v>17462.75</v>
      </c>
      <c r="P17" s="43">
        <f t="shared" si="0"/>
        <v>1455.2291666666667</v>
      </c>
      <c r="Q17" s="45">
        <f t="shared" si="1"/>
        <v>21828.4375</v>
      </c>
    </row>
    <row r="18" spans="1:17" ht="28.5" customHeight="1" thickBot="1">
      <c r="A18" s="27">
        <v>11</v>
      </c>
      <c r="B18" s="22" t="s">
        <v>42</v>
      </c>
      <c r="C18" s="24">
        <v>1250.45</v>
      </c>
      <c r="D18" s="24">
        <v>917.04</v>
      </c>
      <c r="E18" s="42">
        <v>1057.59</v>
      </c>
      <c r="F18" s="24">
        <v>1075.86</v>
      </c>
      <c r="G18" s="42">
        <v>2243.9</v>
      </c>
      <c r="H18" s="24">
        <v>1082.64</v>
      </c>
      <c r="I18" s="42">
        <v>1041.94</v>
      </c>
      <c r="J18" s="42">
        <v>1067.87</v>
      </c>
      <c r="K18" s="42">
        <v>729.91</v>
      </c>
      <c r="L18" s="42">
        <v>1566.55</v>
      </c>
      <c r="M18" s="24">
        <v>1244.06</v>
      </c>
      <c r="N18" s="24">
        <v>2092.69</v>
      </c>
      <c r="O18" s="28">
        <v>15370.5</v>
      </c>
      <c r="P18" s="43">
        <f t="shared" si="0"/>
        <v>1280.875</v>
      </c>
      <c r="Q18" s="45">
        <f t="shared" si="1"/>
        <v>19213.125</v>
      </c>
    </row>
    <row r="19" spans="1:17" ht="36.75" customHeight="1" thickBot="1">
      <c r="A19" s="32"/>
      <c r="B19" s="22" t="s">
        <v>28</v>
      </c>
      <c r="C19" s="24">
        <v>14226.85</v>
      </c>
      <c r="D19" s="24">
        <v>8922.189999999999</v>
      </c>
      <c r="E19" s="24">
        <v>14501.539999999999</v>
      </c>
      <c r="F19" s="24">
        <v>15305.199999999999</v>
      </c>
      <c r="G19" s="24">
        <v>10932.49</v>
      </c>
      <c r="H19" s="24">
        <v>12093.630000000001</v>
      </c>
      <c r="I19" s="24">
        <v>10540.19</v>
      </c>
      <c r="J19" s="24">
        <v>10845.740000000002</v>
      </c>
      <c r="K19" s="24">
        <v>10296.56</v>
      </c>
      <c r="L19" s="24">
        <v>12840.56</v>
      </c>
      <c r="M19" s="24">
        <v>8442.66</v>
      </c>
      <c r="N19" s="24">
        <v>9700.03</v>
      </c>
      <c r="O19" s="44">
        <f>SUM(O8:O18)</f>
        <v>138647.63999999998</v>
      </c>
      <c r="P19" s="44">
        <f>SUM(P8:P18)</f>
        <v>11553.97</v>
      </c>
      <c r="Q19" s="44">
        <f>SUM(Q8:Q18)</f>
        <v>173309.55</v>
      </c>
    </row>
  </sheetData>
  <sheetProtection/>
  <mergeCells count="18">
    <mergeCell ref="P6:P7"/>
    <mergeCell ref="Q6:Q7"/>
    <mergeCell ref="J6:J7"/>
    <mergeCell ref="K6:K7"/>
    <mergeCell ref="L6:L7"/>
    <mergeCell ref="M6:M7"/>
    <mergeCell ref="N6:N7"/>
    <mergeCell ref="O6:O7"/>
    <mergeCell ref="A2:O2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1968503937007874" right="0.15748031496062992" top="0.7874015748031497" bottom="0.7874015748031497" header="0.31496062992125984" footer="0.31496062992125984"/>
  <pageSetup fitToHeight="1" fitToWidth="1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H26" sqref="A1:H26"/>
    </sheetView>
  </sheetViews>
  <sheetFormatPr defaultColWidth="9.140625" defaultRowHeight="15"/>
  <cols>
    <col min="1" max="1" width="7.28125" style="0" customWidth="1"/>
    <col min="2" max="2" width="14.140625" style="0" customWidth="1"/>
    <col min="3" max="5" width="10.8515625" style="0" customWidth="1"/>
    <col min="7" max="7" width="10.57421875" style="0" customWidth="1"/>
    <col min="8" max="8" width="10.8515625" style="0" bestFit="1" customWidth="1"/>
  </cols>
  <sheetData>
    <row r="1" ht="15">
      <c r="A1" s="48" t="s">
        <v>83</v>
      </c>
    </row>
    <row r="2" ht="15">
      <c r="A2" s="48"/>
    </row>
    <row r="3" spans="1:8" ht="63" customHeight="1">
      <c r="A3" s="87" t="s">
        <v>84</v>
      </c>
      <c r="B3" s="87"/>
      <c r="C3" s="87"/>
      <c r="D3" s="87"/>
      <c r="E3" s="87"/>
      <c r="F3" s="87"/>
      <c r="G3" s="87"/>
      <c r="H3" s="87"/>
    </row>
    <row r="4" ht="15">
      <c r="A4" s="48"/>
    </row>
    <row r="5" s="47" customFormat="1" ht="18.75">
      <c r="A5" s="47" t="s">
        <v>70</v>
      </c>
    </row>
    <row r="6" spans="1:5" s="20" customFormat="1" ht="18.75">
      <c r="A6" s="76" t="s">
        <v>78</v>
      </c>
      <c r="B6" s="77"/>
      <c r="C6" s="77"/>
      <c r="D6" s="77"/>
      <c r="E6" s="77"/>
    </row>
    <row r="7" spans="1:5" ht="15.75" thickBot="1">
      <c r="A7" s="49"/>
      <c r="B7" s="50"/>
      <c r="C7" s="50"/>
      <c r="D7" s="50"/>
      <c r="E7" s="50"/>
    </row>
    <row r="8" spans="1:8" s="31" customFormat="1" ht="25.5" customHeight="1" thickBot="1">
      <c r="A8" s="29"/>
      <c r="B8" s="30"/>
      <c r="C8" s="90" t="s">
        <v>65</v>
      </c>
      <c r="D8" s="91"/>
      <c r="E8" s="92"/>
      <c r="F8" s="90" t="s">
        <v>77</v>
      </c>
      <c r="G8" s="91"/>
      <c r="H8" s="92"/>
    </row>
    <row r="9" spans="1:8" ht="15">
      <c r="A9" s="79" t="s">
        <v>15</v>
      </c>
      <c r="B9" s="81" t="s">
        <v>66</v>
      </c>
      <c r="C9" s="81" t="s">
        <v>67</v>
      </c>
      <c r="D9" s="81" t="s">
        <v>68</v>
      </c>
      <c r="E9" s="93" t="s">
        <v>64</v>
      </c>
      <c r="F9" s="81" t="s">
        <v>67</v>
      </c>
      <c r="G9" s="81" t="s">
        <v>68</v>
      </c>
      <c r="H9" s="88" t="s">
        <v>64</v>
      </c>
    </row>
    <row r="10" spans="1:8" ht="44.25" customHeight="1" thickBot="1">
      <c r="A10" s="80"/>
      <c r="B10" s="82"/>
      <c r="C10" s="82"/>
      <c r="D10" s="82"/>
      <c r="E10" s="94"/>
      <c r="F10" s="82"/>
      <c r="G10" s="82"/>
      <c r="H10" s="89"/>
    </row>
    <row r="11" spans="1:8" ht="28.5" customHeight="1" thickBot="1">
      <c r="A11" s="23">
        <v>1</v>
      </c>
      <c r="B11" s="22" t="s">
        <v>32</v>
      </c>
      <c r="C11" s="24">
        <v>656</v>
      </c>
      <c r="D11" s="42">
        <v>54.666666666666664</v>
      </c>
      <c r="E11" s="41">
        <f>C11+(C11*0.25)</f>
        <v>820</v>
      </c>
      <c r="F11" s="24">
        <v>7543.600000000001</v>
      </c>
      <c r="G11" s="24">
        <f>F11/12</f>
        <v>628.6333333333334</v>
      </c>
      <c r="H11" s="46">
        <f>F11+(F11*0.25)</f>
        <v>9429.500000000002</v>
      </c>
    </row>
    <row r="12" spans="1:8" ht="28.5" customHeight="1" thickBot="1">
      <c r="A12" s="27">
        <v>2</v>
      </c>
      <c r="B12" s="22" t="s">
        <v>33</v>
      </c>
      <c r="C12" s="24">
        <v>604.7</v>
      </c>
      <c r="D12" s="42">
        <v>50.39166666666667</v>
      </c>
      <c r="E12" s="41">
        <f aca="true" t="shared" si="0" ref="E12:E21">C12+(C12*0.25)</f>
        <v>755.875</v>
      </c>
      <c r="F12" s="24">
        <v>8841.13</v>
      </c>
      <c r="G12" s="24">
        <f aca="true" t="shared" si="1" ref="G12:G21">F12/12</f>
        <v>736.7608333333333</v>
      </c>
      <c r="H12" s="46">
        <f aca="true" t="shared" si="2" ref="H12:H21">F12+(F12*0.25)</f>
        <v>11051.412499999999</v>
      </c>
    </row>
    <row r="13" spans="1:8" ht="28.5" customHeight="1" thickBot="1">
      <c r="A13" s="27">
        <v>3</v>
      </c>
      <c r="B13" s="22" t="s">
        <v>34</v>
      </c>
      <c r="C13" s="24">
        <v>2286.4999999999995</v>
      </c>
      <c r="D13" s="42">
        <v>190.54166666666663</v>
      </c>
      <c r="E13" s="41">
        <f t="shared" si="0"/>
        <v>2858.1249999999995</v>
      </c>
      <c r="F13" s="24">
        <v>24083.719999999998</v>
      </c>
      <c r="G13" s="24">
        <f t="shared" si="1"/>
        <v>2006.9766666666665</v>
      </c>
      <c r="H13" s="46">
        <f t="shared" si="2"/>
        <v>30104.649999999998</v>
      </c>
    </row>
    <row r="14" spans="1:8" ht="28.5" customHeight="1" thickBot="1">
      <c r="A14" s="27">
        <v>4</v>
      </c>
      <c r="B14" s="22" t="s">
        <v>35</v>
      </c>
      <c r="C14" s="24">
        <v>796.9499999999999</v>
      </c>
      <c r="D14" s="42">
        <v>66.4125</v>
      </c>
      <c r="E14" s="41">
        <f t="shared" si="0"/>
        <v>996.1874999999999</v>
      </c>
      <c r="F14" s="24">
        <v>12222.38</v>
      </c>
      <c r="G14" s="24">
        <f t="shared" si="1"/>
        <v>1018.5316666666666</v>
      </c>
      <c r="H14" s="46">
        <f t="shared" si="2"/>
        <v>15277.974999999999</v>
      </c>
    </row>
    <row r="15" spans="1:8" ht="28.5" customHeight="1" thickBot="1">
      <c r="A15" s="27">
        <v>5</v>
      </c>
      <c r="B15" s="22" t="s">
        <v>36</v>
      </c>
      <c r="C15" s="24">
        <v>1306.5</v>
      </c>
      <c r="D15" s="42">
        <v>108.875</v>
      </c>
      <c r="E15" s="41">
        <f t="shared" si="0"/>
        <v>1633.125</v>
      </c>
      <c r="F15" s="24">
        <v>15224.920000000002</v>
      </c>
      <c r="G15" s="24">
        <f t="shared" si="1"/>
        <v>1268.7433333333336</v>
      </c>
      <c r="H15" s="46">
        <f t="shared" si="2"/>
        <v>19031.15</v>
      </c>
    </row>
    <row r="16" spans="1:8" ht="28.5" customHeight="1" thickBot="1">
      <c r="A16" s="27">
        <v>6</v>
      </c>
      <c r="B16" s="22" t="s">
        <v>37</v>
      </c>
      <c r="C16" s="24">
        <v>637.9</v>
      </c>
      <c r="D16" s="42">
        <v>53.15833333333333</v>
      </c>
      <c r="E16" s="41">
        <f t="shared" si="0"/>
        <v>797.375</v>
      </c>
      <c r="F16" s="24">
        <v>8346.4</v>
      </c>
      <c r="G16" s="24">
        <f t="shared" si="1"/>
        <v>695.5333333333333</v>
      </c>
      <c r="H16" s="46">
        <f t="shared" si="2"/>
        <v>10433</v>
      </c>
    </row>
    <row r="17" spans="1:8" ht="28.5" customHeight="1" thickBot="1">
      <c r="A17" s="27">
        <v>7</v>
      </c>
      <c r="B17" s="22" t="s">
        <v>38</v>
      </c>
      <c r="C17" s="24">
        <v>50</v>
      </c>
      <c r="D17" s="42">
        <v>4.166666666666667</v>
      </c>
      <c r="E17" s="41">
        <f t="shared" si="0"/>
        <v>62.5</v>
      </c>
      <c r="F17" s="24">
        <v>78.5</v>
      </c>
      <c r="G17" s="24">
        <f t="shared" si="1"/>
        <v>6.541666666666667</v>
      </c>
      <c r="H17" s="46">
        <f t="shared" si="2"/>
        <v>98.125</v>
      </c>
    </row>
    <row r="18" spans="1:8" ht="28.5" customHeight="1" thickBot="1">
      <c r="A18" s="27">
        <v>8</v>
      </c>
      <c r="B18" s="22" t="s">
        <v>39</v>
      </c>
      <c r="C18" s="24">
        <v>1414.6500000000003</v>
      </c>
      <c r="D18" s="42">
        <v>117.88750000000003</v>
      </c>
      <c r="E18" s="41">
        <f t="shared" si="0"/>
        <v>1768.3125000000005</v>
      </c>
      <c r="F18" s="24">
        <v>18488.76</v>
      </c>
      <c r="G18" s="24">
        <f t="shared" si="1"/>
        <v>1540.7299999999998</v>
      </c>
      <c r="H18" s="46">
        <f t="shared" si="2"/>
        <v>23110.949999999997</v>
      </c>
    </row>
    <row r="19" spans="1:8" ht="28.5" customHeight="1" thickBot="1">
      <c r="A19" s="27">
        <v>9</v>
      </c>
      <c r="B19" s="22" t="s">
        <v>40</v>
      </c>
      <c r="C19" s="24">
        <v>832.72</v>
      </c>
      <c r="D19" s="42">
        <v>69.39333333333333</v>
      </c>
      <c r="E19" s="41">
        <f t="shared" si="0"/>
        <v>1040.9</v>
      </c>
      <c r="F19" s="24">
        <v>10984.980000000001</v>
      </c>
      <c r="G19" s="24">
        <f t="shared" si="1"/>
        <v>915.4150000000001</v>
      </c>
      <c r="H19" s="46">
        <f t="shared" si="2"/>
        <v>13731.225000000002</v>
      </c>
    </row>
    <row r="20" spans="1:8" ht="28.5" customHeight="1" thickBot="1">
      <c r="A20" s="27">
        <v>10</v>
      </c>
      <c r="B20" s="22" t="s">
        <v>41</v>
      </c>
      <c r="C20" s="24">
        <v>1164.2400000000002</v>
      </c>
      <c r="D20" s="42">
        <v>97.02000000000002</v>
      </c>
      <c r="E20" s="41">
        <f t="shared" si="0"/>
        <v>1455.3000000000002</v>
      </c>
      <c r="F20" s="24">
        <v>17462.75</v>
      </c>
      <c r="G20" s="24">
        <f t="shared" si="1"/>
        <v>1455.2291666666667</v>
      </c>
      <c r="H20" s="46">
        <f t="shared" si="2"/>
        <v>21828.4375</v>
      </c>
    </row>
    <row r="21" spans="1:8" ht="28.5" customHeight="1" thickBot="1">
      <c r="A21" s="27">
        <v>11</v>
      </c>
      <c r="B21" s="22" t="s">
        <v>42</v>
      </c>
      <c r="C21" s="24">
        <v>1068.6</v>
      </c>
      <c r="D21" s="42">
        <v>89.05</v>
      </c>
      <c r="E21" s="41">
        <f t="shared" si="0"/>
        <v>1335.75</v>
      </c>
      <c r="F21" s="24">
        <v>15370.5</v>
      </c>
      <c r="G21" s="24">
        <f t="shared" si="1"/>
        <v>1280.875</v>
      </c>
      <c r="H21" s="46">
        <f t="shared" si="2"/>
        <v>19213.125</v>
      </c>
    </row>
    <row r="22" spans="1:8" ht="36.75" customHeight="1" thickBot="1">
      <c r="A22" s="32"/>
      <c r="B22" s="22" t="s">
        <v>69</v>
      </c>
      <c r="C22" s="24">
        <v>10818.76</v>
      </c>
      <c r="D22" s="24">
        <v>901.5633333333332</v>
      </c>
      <c r="E22" s="41">
        <f>SUM(E11:E21)</f>
        <v>13523.45</v>
      </c>
      <c r="F22" s="41">
        <f>SUM(F11:F21)</f>
        <v>138647.63999999998</v>
      </c>
      <c r="G22" s="41">
        <f>SUM(G11:G21)</f>
        <v>11553.97</v>
      </c>
      <c r="H22" s="41">
        <f>SUM(H11:H21)</f>
        <v>173309.55</v>
      </c>
    </row>
    <row r="24" s="48" customFormat="1" ht="15">
      <c r="A24" s="48" t="s">
        <v>71</v>
      </c>
    </row>
    <row r="25" ht="15">
      <c r="A25" s="48" t="s">
        <v>72</v>
      </c>
    </row>
  </sheetData>
  <sheetProtection/>
  <mergeCells count="12">
    <mergeCell ref="E9:E10"/>
    <mergeCell ref="F9:F10"/>
    <mergeCell ref="G9:G10"/>
    <mergeCell ref="A3:H3"/>
    <mergeCell ref="H9:H10"/>
    <mergeCell ref="A6:E6"/>
    <mergeCell ref="C8:E8"/>
    <mergeCell ref="F8:H8"/>
    <mergeCell ref="A9:A10"/>
    <mergeCell ref="B9:B10"/>
    <mergeCell ref="C9:C10"/>
    <mergeCell ref="D9:D10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Regional de Enfermagem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rogerioa</dc:creator>
  <cp:keywords/>
  <dc:description/>
  <cp:lastModifiedBy>Henrique Pereira Soares</cp:lastModifiedBy>
  <cp:lastPrinted>2017-05-10T17:33:09Z</cp:lastPrinted>
  <dcterms:created xsi:type="dcterms:W3CDTF">2015-04-29T14:02:56Z</dcterms:created>
  <dcterms:modified xsi:type="dcterms:W3CDTF">2017-05-23T15:00:51Z</dcterms:modified>
  <cp:category/>
  <cp:version/>
  <cp:contentType/>
  <cp:contentStatus/>
</cp:coreProperties>
</file>